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Administratif_Données\Scolarite\MCC\MCC LICENCE\2026 2027 validées CFVU\"/>
    </mc:Choice>
  </mc:AlternateContent>
  <xr:revisionPtr revIDLastSave="0" documentId="13_ncr:1_{EEF187AC-012F-4917-B27F-4EE83A7D6661}" xr6:coauthVersionLast="47" xr6:coauthVersionMax="47" xr10:uidLastSave="{00000000-0000-0000-0000-000000000000}"/>
  <bookViews>
    <workbookView xWindow="28680" yWindow="-120" windowWidth="29040" windowHeight="15720" tabRatio="500" firstSheet="3" activeTab="4" xr2:uid="{00000000-000D-0000-FFFF-FFFF00000000}"/>
  </bookViews>
  <sheets>
    <sheet name="1-FAQ &amp; Lexique" sheetId="1" r:id="rId1"/>
    <sheet name="2-Référentiel UHA" sheetId="2" r:id="rId2"/>
    <sheet name="3-Correspondance BC RNCP-BC UHA" sheetId="3" r:id="rId3"/>
    <sheet name="4-Corres. Compétences-Ressource" sheetId="4" r:id="rId4"/>
    <sheet name="5-Maquette Licence Parcours x" sheetId="5" r:id="rId5"/>
    <sheet name="6-Réorientation" sheetId="6" r:id="rId6"/>
    <sheet name="7-Commentaires" sheetId="7" r:id="rId7"/>
    <sheet name="8-Indicateurs" sheetId="8" r:id="rId8"/>
    <sheet name="Feuil1" sheetId="9" state="hidden" r:id="rId9"/>
  </sheets>
  <externalReferences>
    <externalReference r:id="rId10"/>
  </externalReferences>
  <definedNames>
    <definedName name="BCC">'2-Référentiel UHA'!$1:$1048576</definedName>
    <definedName name="CommunMention">'5-Maquette Licence Parcours x'!$J$7:$J$1048576</definedName>
    <definedName name="ECTS">'5-Maquette Licence Parcours x'!$Z$3:$Z$1048576</definedName>
    <definedName name="NombreCollab">'5-Maquette Licence Parcours x'!$AP$7:$AP$1048576</definedName>
    <definedName name="NombreExpression">'5-Maquette Licence Parcours x'!$AE$7:$AE$1048576</definedName>
    <definedName name="NombreInformationnelle">'5-Maquette Licence Parcours x'!$AK$7:$AK$1048576</definedName>
    <definedName name="NombreInternationale">'5-Maquette Licence Parcours x'!$AI$7:$AI$1048576</definedName>
    <definedName name="NombreInternationaleM">'5-Maquette Licence Parcours x'!$AM$7:$AM$1048576</definedName>
    <definedName name="NombreMTU">'5-Maquette Licence Parcours x'!$AG$7:$AG$1048576</definedName>
    <definedName name="NombreNumerique">'5-Maquette Licence Parcours x'!$AJ$7:$AJ$1048576</definedName>
    <definedName name="NombreProfessionnelle">'5-Maquette Licence Parcours x'!$AH$7:$AH$1048576</definedName>
    <definedName name="NombreProfessionnelleM">'5-Maquette Licence Parcours x'!$AN$7:$AN$1048576</definedName>
    <definedName name="NombreRechercheM">'5-Maquette Licence Parcours x'!$AO$7:$AO$1048576</definedName>
    <definedName name="NombreSAC">'5-Maquette Licence Parcours x'!#REF!</definedName>
    <definedName name="NombreTEDS">'5-Maquette Licence Parcours x'!$AF$7:$AF$1048576</definedName>
    <definedName name="NombreVSS">'5-Maquette Licence Parcours x'!$AL$7:$AL$1048576</definedName>
    <definedName name="Print_Area_0" localSheetId="2">#REF!</definedName>
    <definedName name="Ressources">'4-Corres. Compétences-Ressource'!$E$2:$CT$2</definedName>
    <definedName name="TotalCI">'5-Maquette Licence Parcours x'!$L$7:$L$1048576</definedName>
    <definedName name="TotalCM">'5-Maquette Licence Parcours x'!$M$7:$M$1048576</definedName>
    <definedName name="TotalDistanciel">'5-Maquette Licence Parcours x'!$AR$7:$AR$1048576</definedName>
    <definedName name="TotalECUE">'[1]3-Maquette parcours'!$M$5:$M$1048576</definedName>
    <definedName name="TotalHeuresEns">'5-Maquette Licence Parcours x'!$R$7:$R$1048576</definedName>
    <definedName name="TotalHybride">'5-Maquette Licence Parcours x'!$AS$7:$AS$1048576</definedName>
    <definedName name="TotalMaquette">'5-Maquette Licence Parcours x'!#REF!</definedName>
    <definedName name="TotalProjet">'5-Maquette Licence Parcours x'!#REF!</definedName>
    <definedName name="TotalProjetAutonomie">'5-Maquette Licence Parcours x'!$T$7:$T$1048576</definedName>
    <definedName name="TotalProjetEncadrement">'5-Maquette Licence Parcours x'!$P$7:$P$1048576,'5-Maquette Licence Parcours x'!$P$3,'5-Maquette Licence Parcours x'!$I$3</definedName>
    <definedName name="TotalStage">'5-Maquette Licence Parcours x'!$V$7:$V$1048576</definedName>
    <definedName name="TotalTD">'5-Maquette Licence Parcours x'!$N$7:$N$1048576</definedName>
    <definedName name="TotalTP">'5-Maquette Licence Parcours x'!$O$7:$O$1048576</definedName>
    <definedName name="TotalTutorat">'5-Maquette Licence Parcours x'!$W$7:$W$1048576</definedName>
    <definedName name="TypologiePrincipale">'5-Maquette Licence Parcours x'!$K$7:$K$1048576</definedName>
    <definedName name="VolumeHoraire">'5-Maquette Licence Parcours x'!$R$3:$R$1048576</definedName>
    <definedName name="_xlnm.Print_Area" localSheetId="2">'3-Correspondance BC RNCP-BC UHA'!$A$1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R173" i="5" l="1"/>
  <c r="AQ173" i="5" s="1"/>
  <c r="R158" i="5"/>
  <c r="AQ158" i="5" s="1"/>
  <c r="AQ143" i="5"/>
  <c r="R143" i="5"/>
  <c r="R102" i="5"/>
  <c r="R101" i="5"/>
  <c r="AQ101" i="5" s="1"/>
  <c r="R103" i="5"/>
  <c r="R141" i="5" l="1"/>
  <c r="R140" i="5"/>
  <c r="R139" i="5"/>
  <c r="R136" i="5"/>
  <c r="R135" i="5"/>
  <c r="R45" i="5" l="1"/>
  <c r="C71" i="9" l="1"/>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7" i="9"/>
  <c r="B27" i="9"/>
  <c r="A27" i="9"/>
  <c r="C26" i="9"/>
  <c r="B26" i="9"/>
  <c r="A26" i="9"/>
  <c r="C25" i="9"/>
  <c r="B25" i="9"/>
  <c r="A25" i="9"/>
  <c r="C24" i="9"/>
  <c r="B24" i="9"/>
  <c r="A24" i="9"/>
  <c r="C23" i="9"/>
  <c r="B23" i="9"/>
  <c r="A23" i="9"/>
  <c r="C22" i="9"/>
  <c r="B22" i="9"/>
  <c r="A22" i="9"/>
  <c r="C21" i="9"/>
  <c r="B21" i="9"/>
  <c r="A21" i="9"/>
  <c r="C20" i="9"/>
  <c r="B20" i="9"/>
  <c r="A20" i="9"/>
  <c r="C19" i="9"/>
  <c r="B19" i="9"/>
  <c r="A19" i="9"/>
  <c r="C18" i="9"/>
  <c r="B18" i="9"/>
  <c r="A18" i="9"/>
  <c r="C17" i="9"/>
  <c r="B17" i="9"/>
  <c r="A17" i="9"/>
  <c r="C16" i="9"/>
  <c r="B16" i="9"/>
  <c r="A16" i="9"/>
  <c r="C15" i="9"/>
  <c r="B15" i="9"/>
  <c r="A15" i="9"/>
  <c r="C14" i="9"/>
  <c r="B14" i="9"/>
  <c r="A14" i="9"/>
  <c r="C13" i="9"/>
  <c r="B13" i="9"/>
  <c r="A13" i="9"/>
  <c r="C12" i="9"/>
  <c r="B12" i="9"/>
  <c r="A12" i="9"/>
  <c r="C11" i="9"/>
  <c r="B11" i="9"/>
  <c r="A11" i="9"/>
  <c r="C10" i="9"/>
  <c r="B10" i="9"/>
  <c r="A10" i="9"/>
  <c r="C9" i="9"/>
  <c r="B9" i="9"/>
  <c r="A9" i="9"/>
  <c r="C8" i="9"/>
  <c r="B8" i="9"/>
  <c r="A8" i="9"/>
  <c r="C7" i="9"/>
  <c r="B7" i="9"/>
  <c r="A7" i="9"/>
  <c r="C6" i="9"/>
  <c r="B6" i="9"/>
  <c r="A6" i="9"/>
  <c r="C5" i="9"/>
  <c r="B5" i="9"/>
  <c r="A5" i="9"/>
  <c r="C4" i="9"/>
  <c r="B4" i="9"/>
  <c r="A4" i="9"/>
  <c r="C3" i="9"/>
  <c r="B3" i="9"/>
  <c r="A3" i="9"/>
  <c r="C2" i="9"/>
  <c r="B2" i="9"/>
  <c r="A2" i="9"/>
  <c r="C1" i="9"/>
  <c r="B1" i="9"/>
  <c r="A1" i="9"/>
  <c r="I1" i="9" s="1"/>
  <c r="D56" i="8"/>
  <c r="D55" i="8"/>
  <c r="C54" i="8"/>
  <c r="C53" i="8"/>
  <c r="C52" i="8"/>
  <c r="C51" i="8"/>
  <c r="C50" i="8"/>
  <c r="C49" i="8"/>
  <c r="C48" i="8"/>
  <c r="C47" i="8"/>
  <c r="C46" i="8"/>
  <c r="C45" i="8"/>
  <c r="C44" i="8"/>
  <c r="C43" i="8"/>
  <c r="D23" i="8"/>
  <c r="D22" i="8"/>
  <c r="R193" i="5"/>
  <c r="AQ193" i="5" s="1"/>
  <c r="R192" i="5"/>
  <c r="AQ192" i="5" s="1"/>
  <c r="R191" i="5"/>
  <c r="AQ191" i="5" s="1"/>
  <c r="R190" i="5"/>
  <c r="AQ190" i="5" s="1"/>
  <c r="R189" i="5"/>
  <c r="AQ189" i="5" s="1"/>
  <c r="R188" i="5"/>
  <c r="AQ188" i="5" s="1"/>
  <c r="G188" i="5"/>
  <c r="R186" i="5"/>
  <c r="AQ186" i="5" s="1"/>
  <c r="R185" i="5"/>
  <c r="AQ184" i="5"/>
  <c r="AQ183" i="5"/>
  <c r="AQ182" i="5"/>
  <c r="R181" i="5"/>
  <c r="AQ181" i="5" s="1"/>
  <c r="R180" i="5"/>
  <c r="R179" i="5"/>
  <c r="R178" i="5"/>
  <c r="R177" i="5"/>
  <c r="G173" i="5"/>
  <c r="R171" i="5"/>
  <c r="AQ171" i="5" s="1"/>
  <c r="R170" i="5"/>
  <c r="AQ169" i="5"/>
  <c r="AQ168" i="5"/>
  <c r="AQ167" i="5"/>
  <c r="R166" i="5"/>
  <c r="AQ166" i="5" s="1"/>
  <c r="R165" i="5"/>
  <c r="AQ165" i="5" s="1"/>
  <c r="R164" i="5"/>
  <c r="R163" i="5"/>
  <c r="R162" i="5"/>
  <c r="G158" i="5"/>
  <c r="R156" i="5"/>
  <c r="AQ156" i="5" s="1"/>
  <c r="R155" i="5"/>
  <c r="AQ155" i="5" s="1"/>
  <c r="AQ153" i="5"/>
  <c r="R152" i="5"/>
  <c r="R151" i="5"/>
  <c r="AQ151" i="5" s="1"/>
  <c r="R150" i="5"/>
  <c r="R149" i="5"/>
  <c r="AQ149" i="5" s="1"/>
  <c r="R148" i="5"/>
  <c r="R147" i="5"/>
  <c r="AQ147" i="5" s="1"/>
  <c r="AQ145" i="5"/>
  <c r="G143" i="5"/>
  <c r="AQ141" i="5"/>
  <c r="AQ140" i="5"/>
  <c r="AQ139" i="5"/>
  <c r="AQ137" i="5"/>
  <c r="AQ136" i="5"/>
  <c r="AQ135" i="5"/>
  <c r="G135" i="5"/>
  <c r="R133" i="5"/>
  <c r="AQ133" i="5" s="1"/>
  <c r="R132" i="5"/>
  <c r="R129" i="5"/>
  <c r="AQ129" i="5" s="1"/>
  <c r="R128" i="5"/>
  <c r="R127" i="5"/>
  <c r="R126" i="5"/>
  <c r="AQ124" i="5"/>
  <c r="G124" i="5"/>
  <c r="R122" i="5"/>
  <c r="AQ122" i="5" s="1"/>
  <c r="R121" i="5"/>
  <c r="AQ120" i="5"/>
  <c r="AS119" i="5"/>
  <c r="AR119" i="5"/>
  <c r="AQ119" i="5"/>
  <c r="AS118" i="5"/>
  <c r="AR118" i="5"/>
  <c r="R118" i="5"/>
  <c r="AQ118" i="5" s="1"/>
  <c r="AS117" i="5"/>
  <c r="AR117" i="5"/>
  <c r="R117" i="5"/>
  <c r="AQ117" i="5" s="1"/>
  <c r="AS116" i="5"/>
  <c r="AR116" i="5"/>
  <c r="R116" i="5"/>
  <c r="AQ116" i="5" s="1"/>
  <c r="AS115" i="5"/>
  <c r="AR115" i="5"/>
  <c r="R115" i="5"/>
  <c r="AS114" i="5"/>
  <c r="AR114" i="5"/>
  <c r="AQ114" i="5"/>
  <c r="AQ113" i="5"/>
  <c r="G113" i="5"/>
  <c r="R111" i="5"/>
  <c r="AQ111" i="5" s="1"/>
  <c r="R110" i="5"/>
  <c r="AQ110" i="5" s="1"/>
  <c r="AQ108" i="5"/>
  <c r="R107" i="5"/>
  <c r="R106" i="5"/>
  <c r="AQ106" i="5" s="1"/>
  <c r="R105" i="5"/>
  <c r="R104" i="5"/>
  <c r="AQ104" i="5" s="1"/>
  <c r="G101" i="5"/>
  <c r="R99" i="5"/>
  <c r="AQ99" i="5" s="1"/>
  <c r="AQ98" i="5"/>
  <c r="R97" i="5"/>
  <c r="AQ97" i="5" s="1"/>
  <c r="R96" i="5"/>
  <c r="AQ96" i="5" s="1"/>
  <c r="R95" i="5"/>
  <c r="AQ95" i="5" s="1"/>
  <c r="R94" i="5"/>
  <c r="AQ94" i="5" s="1"/>
  <c r="G94" i="5"/>
  <c r="R92" i="5"/>
  <c r="AQ92" i="5" s="1"/>
  <c r="R91" i="5"/>
  <c r="R90" i="5"/>
  <c r="AQ90" i="5" s="1"/>
  <c r="R89" i="5"/>
  <c r="AQ89" i="5" s="1"/>
  <c r="AQ88" i="5"/>
  <c r="AQ87" i="5"/>
  <c r="AQ85" i="5"/>
  <c r="AQ83" i="5"/>
  <c r="R82" i="5"/>
  <c r="R81" i="5"/>
  <c r="AQ81" i="5" s="1"/>
  <c r="R80" i="5"/>
  <c r="R79" i="5"/>
  <c r="AQ79" i="5" s="1"/>
  <c r="G79" i="5"/>
  <c r="R77" i="5"/>
  <c r="AQ77" i="5" s="1"/>
  <c r="R76" i="5"/>
  <c r="R75" i="5"/>
  <c r="AQ75" i="5" s="1"/>
  <c r="R74" i="5"/>
  <c r="AQ74" i="5" s="1"/>
  <c r="AQ73" i="5"/>
  <c r="AQ72" i="5"/>
  <c r="AQ71" i="5"/>
  <c r="R67" i="5"/>
  <c r="R66" i="5"/>
  <c r="R65" i="5"/>
  <c r="R64" i="5"/>
  <c r="G64" i="5"/>
  <c r="R62" i="5"/>
  <c r="AQ62" i="5" s="1"/>
  <c r="R61" i="5"/>
  <c r="AQ61" i="5" s="1"/>
  <c r="R60" i="5"/>
  <c r="R59" i="5"/>
  <c r="AQ59" i="5" s="1"/>
  <c r="AQ57" i="5"/>
  <c r="AQ55" i="5"/>
  <c r="AQ53" i="5"/>
  <c r="R52" i="5"/>
  <c r="R51" i="5"/>
  <c r="AQ51" i="5" s="1"/>
  <c r="R50" i="5"/>
  <c r="R49" i="5"/>
  <c r="G49" i="5"/>
  <c r="R47" i="5"/>
  <c r="AQ47" i="5" s="1"/>
  <c r="AQ46" i="5"/>
  <c r="AQ44" i="5"/>
  <c r="AQ42" i="5"/>
  <c r="AQ41" i="5"/>
  <c r="R40" i="5"/>
  <c r="G40" i="5"/>
  <c r="R38" i="5"/>
  <c r="AQ38" i="5" s="1"/>
  <c r="R37" i="5"/>
  <c r="R36" i="5"/>
  <c r="R35" i="5"/>
  <c r="AQ34" i="5"/>
  <c r="R29" i="5"/>
  <c r="AQ29" i="5" s="1"/>
  <c r="G29" i="5"/>
  <c r="R27" i="5"/>
  <c r="AQ27" i="5" s="1"/>
  <c r="R26" i="5"/>
  <c r="R25" i="5"/>
  <c r="AQ25" i="5" s="1"/>
  <c r="R24" i="5"/>
  <c r="AQ24" i="5" s="1"/>
  <c r="AQ23" i="5"/>
  <c r="R19" i="5"/>
  <c r="R18" i="5"/>
  <c r="AQ18" i="5" s="1"/>
  <c r="G18" i="5"/>
  <c r="R16" i="5"/>
  <c r="R15" i="5"/>
  <c r="AQ15" i="5" s="1"/>
  <c r="R14" i="5"/>
  <c r="R13" i="5"/>
  <c r="AQ13" i="5" s="1"/>
  <c r="R12" i="5"/>
  <c r="R11" i="5"/>
  <c r="AQ11" i="5" s="1"/>
  <c r="R10" i="5"/>
  <c r="R9" i="5"/>
  <c r="AQ9" i="5" s="1"/>
  <c r="R8" i="5"/>
  <c r="R7" i="5"/>
  <c r="G7" i="5"/>
  <c r="AP2" i="5"/>
  <c r="D54" i="8" s="1"/>
  <c r="AO2" i="5"/>
  <c r="D53" i="8" s="1"/>
  <c r="AN2" i="5" a="1"/>
  <c r="AN2" i="5" s="1"/>
  <c r="D52" i="8" s="1"/>
  <c r="AM2" i="5"/>
  <c r="D51" i="8" s="1"/>
  <c r="AL2" i="5"/>
  <c r="D50" i="8" s="1"/>
  <c r="AK2" i="5"/>
  <c r="D49" i="8" s="1"/>
  <c r="AJ2" i="5"/>
  <c r="D48" i="8" s="1"/>
  <c r="AI2" i="5"/>
  <c r="D47" i="8" s="1"/>
  <c r="AH2" i="5"/>
  <c r="D46" i="8" s="1"/>
  <c r="AG2" i="5"/>
  <c r="AF2" i="5"/>
  <c r="AE2" i="5"/>
  <c r="D43" i="8" s="1"/>
  <c r="Z2" i="5"/>
  <c r="D57" i="8" s="1"/>
  <c r="W2" i="5"/>
  <c r="D38" i="8" s="1"/>
  <c r="V2" i="5"/>
  <c r="D37" i="8" s="1"/>
  <c r="T2" i="5"/>
  <c r="P2" i="5"/>
  <c r="O2" i="5"/>
  <c r="D41" i="8" s="1"/>
  <c r="N2" i="5"/>
  <c r="M2" i="5"/>
  <c r="L2" i="5"/>
  <c r="J2" i="5"/>
  <c r="D28" i="4"/>
  <c r="D27" i="4"/>
  <c r="D26" i="4"/>
  <c r="D25" i="4"/>
  <c r="D24" i="4"/>
  <c r="D23" i="4"/>
  <c r="D22" i="4"/>
  <c r="B22" i="4"/>
  <c r="D21" i="4"/>
  <c r="D20" i="4"/>
  <c r="D19" i="4"/>
  <c r="D18" i="4"/>
  <c r="D17" i="4"/>
  <c r="D16" i="4"/>
  <c r="B16" i="4"/>
  <c r="D15" i="4"/>
  <c r="D14" i="4"/>
  <c r="D13" i="4"/>
  <c r="D12" i="4"/>
  <c r="D11" i="4"/>
  <c r="D10" i="4"/>
  <c r="B10" i="4"/>
  <c r="D9" i="4"/>
  <c r="D8" i="4"/>
  <c r="D7" i="4"/>
  <c r="D6" i="4"/>
  <c r="D5" i="4"/>
  <c r="D4" i="4"/>
  <c r="B4" i="4"/>
  <c r="S124" i="5" l="1"/>
  <c r="S18" i="5"/>
  <c r="S79" i="5"/>
  <c r="D28" i="8"/>
  <c r="A15" i="8" s="1"/>
  <c r="S64" i="5"/>
  <c r="S101" i="5"/>
  <c r="AR2" i="5"/>
  <c r="D30" i="8"/>
  <c r="D15" i="8" s="1"/>
  <c r="D40" i="8"/>
  <c r="AS2" i="5"/>
  <c r="S7" i="5"/>
  <c r="D34" i="8"/>
  <c r="B15" i="8" s="1"/>
  <c r="S49" i="5"/>
  <c r="S135" i="5"/>
  <c r="S2" i="5"/>
  <c r="D26" i="8" s="1"/>
  <c r="D27" i="8" s="1"/>
  <c r="D32" i="8"/>
  <c r="C15" i="8" s="1"/>
  <c r="AQ49" i="5"/>
  <c r="S113" i="5"/>
  <c r="S158" i="5"/>
  <c r="S173" i="5"/>
  <c r="AQ7" i="5"/>
  <c r="AQ64" i="5"/>
  <c r="D45" i="8"/>
  <c r="AQ16" i="5"/>
  <c r="S29" i="5"/>
  <c r="S40" i="5"/>
  <c r="AQ115" i="5"/>
  <c r="S143" i="5"/>
  <c r="D36" i="8"/>
  <c r="AQ40" i="5"/>
  <c r="D44" i="8"/>
  <c r="D25" i="8" l="1"/>
  <c r="D33" i="8" s="1"/>
  <c r="D39" i="8"/>
  <c r="D29" i="8" l="1"/>
  <c r="D35" i="8"/>
  <c r="D3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400-000001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K5" authorId="0" shapeId="0" xr:uid="{00000000-0006-0000-0400-000002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Par exemple, offre de formation du Learning Center</t>
        </r>
      </text>
    </comment>
    <comment ref="AL5" authorId="0" shapeId="0" xr:uid="{00000000-0006-0000-0400-000003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20" authorId="0" shapeId="0" xr:uid="{00000000-0006-0000-0700-000001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 oui » lorsque l’indicateur est validé</t>
        </r>
      </text>
    </comment>
  </commentList>
</comments>
</file>

<file path=xl/sharedStrings.xml><?xml version="1.0" encoding="utf-8"?>
<sst xmlns="http://schemas.openxmlformats.org/spreadsheetml/2006/main" count="1813" uniqueCount="546">
  <si>
    <t>Ce document contient 8 onglets - Faire défiler en bas de la fenêtre Excel</t>
  </si>
  <si>
    <t>Lexique et Information : Préambule</t>
  </si>
  <si>
    <r>
      <rPr>
        <sz val="10"/>
        <color rgb="FF000000"/>
        <rFont val="Calibri"/>
        <family val="2"/>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charset val="1"/>
      </rPr>
      <t>1.</t>
    </r>
    <r>
      <rPr>
        <sz val="10"/>
        <color rgb="FF000000"/>
        <rFont val="Calibri"/>
        <family val="2"/>
        <charset val="1"/>
      </rPr>
      <t xml:space="preserve"> </t>
    </r>
    <r>
      <rPr>
        <b/>
        <sz val="10"/>
        <color rgb="FF000000"/>
        <rFont val="Calibri"/>
        <family val="2"/>
        <charset val="1"/>
      </rPr>
      <t>Lexique et information</t>
    </r>
    <r>
      <rPr>
        <sz val="10"/>
        <color rgb="FF000000"/>
        <rFont val="Calibri"/>
        <family val="2"/>
        <charset val="1"/>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charset val="1"/>
      </rPr>
      <t>2. Référentiel UHA</t>
    </r>
    <r>
      <rPr>
        <sz val="10"/>
        <color rgb="FF000000"/>
        <rFont val="Calibri"/>
        <family val="2"/>
        <charset val="1"/>
      </rPr>
      <t xml:space="preserve"> : votre référentiel. Les données saisies dans cet onglet sont réutilisées dans les autres onglets.
</t>
    </r>
    <r>
      <rPr>
        <b/>
        <sz val="10"/>
        <color rgb="FF000000"/>
        <rFont val="Calibri"/>
        <family val="2"/>
        <charset val="1"/>
      </rPr>
      <t>3. Correspondance BC RNCP/ BC UHA</t>
    </r>
    <r>
      <rPr>
        <sz val="10"/>
        <color rgb="FF000000"/>
        <rFont val="Calibri"/>
        <family val="2"/>
        <charset val="1"/>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charset val="1"/>
      </rPr>
      <t>4. Corres. Compétences - Ressources et SAC</t>
    </r>
    <r>
      <rPr>
        <sz val="10"/>
        <color rgb="FF000000"/>
        <rFont val="Calibri"/>
        <family val="2"/>
        <charset val="1"/>
      </rPr>
      <t xml:space="preserve"> : permet de saisir les ressources et SAC et de les associer aux blocs de compétences et apprentissages critiques. Les compétences sont reportées automatiquement depuis l'onglet 2.
</t>
    </r>
    <r>
      <rPr>
        <b/>
        <sz val="10"/>
        <color rgb="FF000000"/>
        <rFont val="Calibri"/>
        <family val="2"/>
        <charset val="1"/>
      </rPr>
      <t>5. Maquette Licence Parcours x :</t>
    </r>
    <r>
      <rPr>
        <sz val="10"/>
        <color rgb="FF000000"/>
        <rFont val="Calibri"/>
        <family val="2"/>
        <charset val="1"/>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charset val="1"/>
      </rPr>
      <t xml:space="preserve">-&gt; à renseigner dès la rentrée 2025 jusqu'en 2028
</t>
    </r>
    <r>
      <rPr>
        <b/>
        <sz val="10"/>
        <color rgb="FF000000"/>
        <rFont val="Calibri"/>
        <family val="2"/>
        <charset val="1"/>
      </rPr>
      <t>6. Réorientation</t>
    </r>
    <r>
      <rPr>
        <sz val="10"/>
        <color rgb="FF000000"/>
        <rFont val="Calibri"/>
        <family val="2"/>
        <charset val="1"/>
      </rPr>
      <t xml:space="preserve"> : décrire les dispositifs de réorientation envisagés
</t>
    </r>
    <r>
      <rPr>
        <b/>
        <sz val="10"/>
        <color rgb="FF000000"/>
        <rFont val="Calibri"/>
        <family val="2"/>
        <charset val="1"/>
      </rPr>
      <t>7. Commentaires</t>
    </r>
    <r>
      <rPr>
        <sz val="10"/>
        <color rgb="FF000000"/>
        <rFont val="Calibri"/>
        <family val="2"/>
        <charset val="1"/>
      </rPr>
      <t xml:space="preserve"> : si besoin, vous pouvez expliquer vos choix dans cet onglet.
</t>
    </r>
    <r>
      <rPr>
        <b/>
        <sz val="10"/>
        <color rgb="FF000000"/>
        <rFont val="Calibri"/>
        <family val="2"/>
        <charset val="1"/>
      </rPr>
      <t>8. Indicateurs</t>
    </r>
    <r>
      <rPr>
        <sz val="10"/>
        <color rgb="FF000000"/>
        <rFont val="Calibri"/>
        <family val="2"/>
        <charset val="1"/>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</si>
  <si>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</si>
  <si>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</si>
  <si>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</si>
  <si>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</si>
  <si>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</si>
  <si>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</si>
  <si>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rPr>
        <b/>
        <sz val="10"/>
        <color rgb="FF000000"/>
        <rFont val="Calibri"/>
        <family val="2"/>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charset val="1"/>
      </rPr>
      <t xml:space="preserve">!! Des indications complémentaires sont données en entête de colonne sur la façon de les renseigner.
</t>
    </r>
    <r>
      <rPr>
        <b/>
        <sz val="10"/>
        <color rgb="FF000000"/>
        <rFont val="Calibri"/>
        <family val="2"/>
        <charset val="1"/>
      </rPr>
      <t xml:space="preserve">Le passage aux BCC se fera en lien avec les fiches RNCP et avec 3 niveaux de déploiement :
- phase 1 : organiser la maquette en BCC et en UE ; </t>
    </r>
    <r>
      <rPr>
        <b/>
        <sz val="10"/>
        <color rgb="FFFF0000"/>
        <rFont val="Calibri"/>
        <family val="2"/>
        <charset val="1"/>
      </rPr>
      <t xml:space="preserve">(2024)
</t>
    </r>
    <r>
      <rPr>
        <b/>
        <sz val="10"/>
        <color rgb="FF000000"/>
        <rFont val="Calibri"/>
        <family val="2"/>
        <charset val="1"/>
      </rPr>
      <t xml:space="preserve">- phase 2 : développer au sein d’au moins un BCC des stratégies pédagogiques alignant les objectifs </t>
    </r>
    <r>
      <rPr>
        <b/>
        <sz val="10"/>
        <color rgb="FFFF0000"/>
        <rFont val="Calibri"/>
        <family val="2"/>
        <charset val="1"/>
      </rPr>
      <t xml:space="preserve">(dès 2025)
</t>
    </r>
    <r>
      <rPr>
        <b/>
        <sz val="10"/>
        <color rgb="FF000000"/>
        <rFont val="Calibri"/>
        <family val="2"/>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charset val="1"/>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</si>
  <si>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</si>
  <si>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</si>
  <si>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</si>
  <si>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charset val="1"/>
      </rPr>
      <t xml:space="preserve">pour </t>
    </r>
    <r>
      <rPr>
        <b/>
        <sz val="10"/>
        <color rgb="FF000000"/>
        <rFont val="Calibri"/>
        <family val="2"/>
        <charset val="1"/>
      </rPr>
      <t xml:space="preserve">pouvoir voir comment elles ont été reformulées le cas échéant. </t>
    </r>
  </si>
  <si>
    <t xml:space="preserve">1.4 Comment calculer les volumes horaires d'enseignement ? </t>
  </si>
  <si>
    <r>
      <rPr>
        <sz val="10"/>
        <color rgb="FF000000"/>
        <rFont val="Calibri"/>
        <family val="2"/>
        <charset val="1"/>
      </rPr>
      <t xml:space="preserve">Les volumes horaires de la maquette sont </t>
    </r>
    <r>
      <rPr>
        <b/>
        <sz val="10"/>
        <color rgb="FF000000"/>
        <rFont val="Calibri"/>
        <family val="2"/>
        <charset val="1"/>
      </rPr>
      <t>les volumes de face à face pédagogique suivis par les étudiants.</t>
    </r>
    <r>
      <rPr>
        <sz val="10"/>
        <color rgb="FF000000"/>
        <rFont val="Calibri"/>
        <family val="2"/>
        <charset val="1"/>
      </rPr>
      <t xml:space="preserve"> Ils sont calculés </t>
    </r>
    <r>
      <rPr>
        <b/>
        <sz val="10"/>
        <color rgb="FF000000"/>
        <rFont val="Calibri"/>
        <family val="2"/>
        <charset val="1"/>
      </rPr>
      <t>automatiquement uniquement</t>
    </r>
    <r>
      <rPr>
        <sz val="10"/>
        <color rgb="FF000000"/>
        <rFont val="Calibri"/>
        <family val="2"/>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</si>
  <si>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</si>
  <si>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</si>
  <si>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charset val="1"/>
      </rPr>
      <t>Pas moins de 1500h d'enseignement ou d'encadrement en face à face  (obligation réglementaire)</t>
    </r>
    <r>
      <rPr>
        <sz val="10"/>
        <color rgb="FF000000"/>
        <rFont val="Calibri"/>
        <family val="2"/>
        <charset val="1"/>
      </rPr>
      <t>. Pas plus de 1500h sur 3 ans</t>
    </r>
    <r>
      <rPr>
        <sz val="10"/>
        <color rgb="FF00B050"/>
        <rFont val="Calibri"/>
        <family val="2"/>
        <charset val="1"/>
      </rPr>
      <t xml:space="preserve"> </t>
    </r>
    <r>
      <rPr>
        <sz val="10"/>
        <color rgb="FF000000"/>
        <rFont val="Calibri"/>
        <family val="2"/>
        <charset val="1"/>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</si>
  <si>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</si>
  <si>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</si>
  <si>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</si>
  <si>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</si>
  <si>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</si>
  <si>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</si>
  <si>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</si>
  <si>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</si>
  <si>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</si>
  <si>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</si>
  <si>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</si>
  <si>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</si>
  <si>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</si>
  <si>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</si>
  <si>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</si>
  <si>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</si>
  <si>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charset val="1"/>
      </rPr>
      <t xml:space="preserve">Alignement pédagogique : </t>
    </r>
    <r>
      <rPr>
        <sz val="8"/>
        <color rgb="FF000000"/>
        <rFont val="Calibri"/>
        <family val="2"/>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</si>
  <si>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charset val="1"/>
      </rPr>
      <t xml:space="preserve">Apprentissage critique (Maquette APC Niveau 2)
</t>
    </r>
    <r>
      <rPr>
        <sz val="8"/>
        <color rgb="FF000000"/>
        <rFont val="Calibri"/>
        <family val="2"/>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</si>
  <si>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charset val="1"/>
      </rPr>
      <t xml:space="preserve">Compétence  (/ Macro-compétence)
</t>
    </r>
    <r>
      <rPr>
        <sz val="8"/>
        <color rgb="FF000000"/>
        <rFont val="Calibri"/>
        <family val="2"/>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</si>
  <si>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charset val="1"/>
      </rPr>
      <t xml:space="preserve">Objectif d'apprentissage
</t>
    </r>
    <r>
      <rPr>
        <sz val="8"/>
        <color rgb="FF000000"/>
        <rFont val="Calibri"/>
        <family val="2"/>
        <charset val="1"/>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charset val="1"/>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</si>
  <si>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</si>
  <si>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</si>
  <si>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</si>
  <si>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charset val="1"/>
      </rPr>
      <t>Catégories d'UE.</t>
    </r>
    <r>
      <rPr>
        <b/>
        <sz val="8"/>
        <color rgb="FF4472C4"/>
        <rFont val="Calibri"/>
        <family val="2"/>
        <charset val="1"/>
      </rPr>
      <t xml:space="preserve"> Les catégories d'UE sont au coeur du référentiel de formation, visant à définir l'organisation du parcours de formation. </t>
    </r>
    <r>
      <rPr>
        <sz val="8"/>
        <color rgb="FF000000"/>
        <rFont val="Calibri"/>
        <family val="2"/>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</si>
  <si>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</si>
  <si>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</si>
  <si>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</si>
  <si>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</si>
  <si>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</si>
  <si>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</si>
  <si>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</si>
  <si>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</si>
  <si>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</si>
  <si>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</si>
  <si>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</si>
  <si>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</si>
  <si>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</si>
  <si>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</si>
  <si>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</si>
  <si>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</si>
  <si>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</si>
  <si>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</si>
  <si>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</si>
  <si>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</si>
  <si>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</si>
  <si>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</si>
  <si>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</si>
  <si>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</si>
  <si>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</si>
  <si>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</si>
  <si>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</si>
  <si>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</si>
  <si>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</si>
  <si>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</si>
  <si>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</si>
  <si>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</si>
  <si>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</si>
  <si>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</si>
  <si>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</si>
  <si>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</si>
  <si>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</si>
  <si>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</si>
  <si>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</si>
  <si>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</si>
  <si>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8"/>
        <color rgb="FF000000"/>
        <rFont val="Calibri"/>
        <family val="2"/>
        <charset val="1"/>
      </rPr>
      <t>Une unité d'enseignement ou UE se compose d'une activité d'apprentissage ou d'un ensemble d'activités d'apprentissage qui sont regroupées parce qu'elles poursuivent des objectifs communs.</t>
    </r>
    <r>
      <rPr>
        <b/>
        <sz val="8"/>
        <color rgb="FF000000"/>
        <rFont val="Calibri"/>
        <family val="2"/>
        <charset val="1"/>
      </rPr>
      <t xml:space="preserve"> En approche par compétence, il est demandé de passer d'une logique de regroupement disciplinaire à une logique de regroupement d'enseignements au service de la même compétence (BC).</t>
    </r>
    <r>
      <rPr>
        <sz val="8"/>
        <color rgb="FF000000"/>
        <rFont val="Calibri"/>
        <family val="2"/>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</si>
  <si>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</si>
  <si>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</si>
  <si>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</si>
  <si>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charset val="1"/>
      </rPr>
      <t xml:space="preserve">Correspondances Référentiel RNCP / répertoire spécifique 
</t>
    </r>
    <r>
      <rPr>
        <sz val="8"/>
        <color rgb="FF000000"/>
        <rFont val="Calibri"/>
        <family val="2"/>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</si>
  <si>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</si>
  <si>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</si>
  <si>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</si>
  <si>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</si>
  <si>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</si>
  <si>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</si>
  <si>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</si>
  <si>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</si>
  <si>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</si>
  <si>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</si>
  <si>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</si>
  <si>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</si>
  <si>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</si>
  <si>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</si>
  <si>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</si>
  <si>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</si>
  <si>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</si>
  <si>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</si>
  <si>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</si>
  <si>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</si>
  <si>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</si>
  <si>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</si>
  <si>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</si>
  <si>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</si>
  <si>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</si>
  <si>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</si>
  <si>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</si>
  <si>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</si>
  <si>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Identification</t>
  </si>
  <si>
    <t>Identification des aspects relevant de l'EEA dans un système complexe</t>
  </si>
  <si>
    <t xml:space="preserve">AC 1.1.1 | S'approprier les concepts des mathématiques, de la physique et de l’informatique. </t>
  </si>
  <si>
    <t>AC 1.1.2 | Se confronter à la notion de systèmes complexes.</t>
  </si>
  <si>
    <t>AC 1.2.1 | Appréhender les aspects de l'EEA dans un système complexe.</t>
  </si>
  <si>
    <t>Saisir le référentiel dans cet onglet. Insérer les éléments nécessaires dans les autres onglets à l'aide de formules pour ne pas avoir à les ressaisir.
Pour le BCC Court, le plus simple est d'utiliser un seul mot pour différencier chacun de vos blocs.</t>
  </si>
  <si>
    <t>AC 1.2.2 | Consolider les concepts des mathématiques, de la physique et de l'informatique.</t>
  </si>
  <si>
    <t xml:space="preserve">AC 1.3.1 | Mobiliser les concepts des mathématiques, de la physique et de l’informatique. </t>
  </si>
  <si>
    <t>AC 1.3.2 | Créer une synergie entre les différents aspects, théoriques et pratiques, relevant de l'EEA.</t>
  </si>
  <si>
    <t>Analyse</t>
  </si>
  <si>
    <t>Analyses quantitatives et qualitatives des aspects relevant de l'EEA dans un système complexe</t>
  </si>
  <si>
    <t xml:space="preserve">AC 2.1.1 | Utiliser des outils mathématiques  logiques et statistiques pour caractériser les données et paramètres d'un système complexe. </t>
  </si>
  <si>
    <t>AC 2.1.2 | Utiliser un langage de programmation pour développer des applications simples d’acquisition et de traitements de données.</t>
  </si>
  <si>
    <t>AC 2.2.1 | Analyser et synthétiser des données en vue de leur exploitation</t>
  </si>
  <si>
    <t>AC 2.2.2 | Interpréter et exploiter les données expérimentales.</t>
  </si>
  <si>
    <t xml:space="preserve">AC 2.3.1 | Identifier, sélectionner et analyser avec esprit critique diverses ressources dans son domaine de spécialité. </t>
  </si>
  <si>
    <t>AC 2.3.2 | Corréler les données expérimentales et modèles théoriques.</t>
  </si>
  <si>
    <t>Mise en oeuvre</t>
  </si>
  <si>
    <t>Mise en œuvre des méthodes et outils de l'EEA dans un système complexe</t>
  </si>
  <si>
    <t>AC 3.1.1 | Utiliser l'outil informatique pour accomplir des tâches simples.</t>
  </si>
  <si>
    <t>AC 3.1.2 | Se sensibiliser à la démarche expérimentale.</t>
  </si>
  <si>
    <t>AC 3.2.1 | Développer des applications élémentaires.</t>
  </si>
  <si>
    <t>AC 3.2.2 | Identifier les contraintes matérielles et logicielles.</t>
  </si>
  <si>
    <t>AC 3.3.1 | Développer des applications d'un niveau avancé.</t>
  </si>
  <si>
    <t>AC 3.3.2 | Intégrer les contraintes matérielles et logicielles.</t>
  </si>
  <si>
    <t>Projet professionnel</t>
  </si>
  <si>
    <t>Développement de son projet professionnel et enrichissement de sa discipline par des savoirs connexes</t>
  </si>
  <si>
    <t xml:space="preserve">AC 4.1.1 | Se servir aisément des différents registres d’expression écrite et orale de la langue française </t>
  </si>
  <si>
    <t>AC 4.1.2 | Apprendre un langue étrangère niveau A1 selon la norme CECRL</t>
  </si>
  <si>
    <t>AC 4.1.3 | Développer son projet professionnel</t>
  </si>
  <si>
    <t>AC 4.2.1 | Apprendre un langue étrangère niveau A2 selon la norme CECRL</t>
  </si>
  <si>
    <t>AC 4.2.2 | Développer son projet professionnel</t>
  </si>
  <si>
    <t>AC 4.3.1 | Apprendre un langue étrangère niveau B1/B2 selon la norme CECRL.</t>
  </si>
  <si>
    <t>AC 4.3.2 | Développer son projet professionnel</t>
  </si>
  <si>
    <t>Analyses quantitatives et qualitatives  des aspects relevant de l'EEA dans un système complexe</t>
  </si>
  <si>
    <t>AC 4.1.2 | Apprendre un langue étrangère niveau A1 selon la norme CECRL 
(introduction et découverte de la langue afin d'acquérir les connaissances de base du fonctionnement de la langue étrangère).</t>
  </si>
  <si>
    <t>AC 4.2.1 | Apprendre un langue étrangère niveau A2 selon la norme CECRL
(acquisition des connaissances intermédiaires et usuelles aux situations simples de la vie courante).</t>
  </si>
  <si>
    <t>AC 4.3.1 | Apprendre un langue étrangère niveau A2 selon la norme CECRL
(acquisition des connaissances intermédiaires et usuelles aux situations simples de la vie courante).</t>
  </si>
  <si>
    <t>RNCP24533BC01</t>
  </si>
  <si>
    <t>Usage digitaux et numériques</t>
  </si>
  <si>
    <t>Utiliser les outils numériques de référence et les règles de sécurité informatique pour acquérir, traiter, produire et diffuser de l’information ainsi que pour collaborer en interne et en externe</t>
  </si>
  <si>
    <t>x</t>
  </si>
  <si>
    <t>xx</t>
  </si>
  <si>
    <t>RNCP24533BC02</t>
  </si>
  <si>
    <t>Exploitation de données à des fins d'analyse</t>
  </si>
  <si>
    <t>Identifier, sélectionner et analyser avec esprit critique diverses ressources dans son domaine de spécialité pour documenter un sujet et synthétiser ces données en vue de leur exploitation</t>
  </si>
  <si>
    <t>xxx</t>
  </si>
  <si>
    <t>Analyser et synthétiser des données en vue de leur exploitation</t>
  </si>
  <si>
    <t>Développer une argumentation avec esprit critique</t>
  </si>
  <si>
    <t xml:space="preserve">xx </t>
  </si>
  <si>
    <t>RNCP24533BC03</t>
  </si>
  <si>
    <t>Expression et communication écrites et orales</t>
  </si>
  <si>
    <t>Se servir aisément des différents registres d’expression écrite et orale de la langue française</t>
  </si>
  <si>
    <t>Communiquer par oral et par écrit, de façon claire et non-ambiguë, dans au moins une langue étrangère</t>
  </si>
  <si>
    <t>RNCP24533BC04</t>
  </si>
  <si>
    <t>Positionnement vis à vis d'un champ professionnel</t>
  </si>
  <si>
    <t>Identifier et situer les champs professionnels potentiellement en relation avec les acquis de la mention ainsi que les parcours possibles pour y accéder</t>
  </si>
  <si>
    <t>Caractériser et valoriser son identité, ses compétences et son projet professionnel en fonction d’un contexte</t>
  </si>
  <si>
    <t>Identifier le processus de production, de diffusion et de valorisation des savoirs</t>
  </si>
  <si>
    <t>RNCP24533BC05</t>
  </si>
  <si>
    <t>Action en responsabilité au sein d'une organisation professionnelle</t>
  </si>
  <si>
    <t>Se situer son rôle et sa mission au sein d'une organisation pour s’adapter et prendre des initiatives</t>
  </si>
  <si>
    <t>Respecter les principes d’éthique, de déontologie et de responsabilité environnementale</t>
  </si>
  <si>
    <t>Travailler en équipe et en réseau ainsi qu’en autonomie et responsabilité au service d’un projet</t>
  </si>
  <si>
    <t>Analyser ses actions en situation professionnelle, s’autoévaluer pour améliorer sa pratique</t>
  </si>
  <si>
    <t>RNCP24533BC06</t>
  </si>
  <si>
    <t>Identification d'un questionnement au sein d'un champ disciplinaire</t>
  </si>
  <si>
    <t>Manipuler les principaux modèles mathématiques utilisés en ingénierie.</t>
  </si>
  <si>
    <t>Manipuler les mécanismes fondamentaux à l’échelle microscopique, modéliser les phénomènes macroscopiques, relier un phénomène macroscopique aux processus microscopiques.</t>
  </si>
  <si>
    <t>Se servir des principaux outils et méthodes de la maintenance industrielle et la sécurité de systèmes.</t>
  </si>
  <si>
    <t>Repérer les techniques courantes dans les domaines de la physique appliquée.</t>
  </si>
  <si>
    <t xml:space="preserve">x </t>
  </si>
  <si>
    <t>RNCP24533BC07</t>
  </si>
  <si>
    <t>Analyse d'un questionnement en mobilisant des concepts disciplinaires</t>
  </si>
  <si>
    <t>Mobiliser les concepts disciplinaires pour résoudre un problème complexe par approximations successives.</t>
  </si>
  <si>
    <t>Mobiliser les concepts des mathématiques appliquées, de la physique, de la chimie et de l’informatique dans le cadre d’une problématique d’ingénierie.</t>
  </si>
  <si>
    <t>Identifier et mener en autonomie les différentes étapes d’une démarche expérimentale.</t>
  </si>
  <si>
    <t>Identifier les contraintes d’intégration d’équipements dans un ensemble fonctionnel (poste de production), en considérant les modalités d’usage par les opérateurs humains en exploitation et en maintenance.</t>
  </si>
  <si>
    <t>Caractériser les liens de performance (délai, qualité) entre l’activité automatisée et le processus de valeur ajoutée dans lequel elle s’inscrit.</t>
  </si>
  <si>
    <t>RNCP24533BC08</t>
  </si>
  <si>
    <t>Mise en oeuvre de méthodes et d'outils du champ disciplinaire</t>
  </si>
  <si>
    <t>Utiliser des logiciels d’acquisition et d’analyse de données pour l’observation de phénomènes physiques et l’étude du comportement de systèmes.</t>
  </si>
  <si>
    <t>Utiliser des outils mathématiques (y compris le calcul numérique et matriciel) logiques et statistiques pour caractériser et piloter l’état et les tendances d’évolution d’un système.</t>
  </si>
  <si>
    <t>Utiliser un langage de programmation pour développer des applications simples d’acquisition et de traitements de données, de commande…</t>
  </si>
  <si>
    <t>Mettre en œuvre les techniques et les technologies attachées à la physique appliquée pour caractériser les phénomènes mis en œuvre dans les systèmes électroniques, électrotechniques et automatisés.</t>
  </si>
  <si>
    <t>Valider un modèle par comparaison de ses prévisions aux résultats expérimentaux, et apprécier ses limites de validité.</t>
  </si>
  <si>
    <t>Utiliser en autonomie les techniques courantes dans les domaines des usages de l’électronique, l’électrotechnique et l’automatique : synthèse et analyse de schémas électriques, gestion de la puissance d’une machine, modélisation de systèmes automatiques boucle ouverte et boucle fermée, CAO (Conception Assistée par Ordinateur).</t>
  </si>
  <si>
    <t>Utiliser en autonomie les techniques courantes dans le domaine du génie informatique : analyse et synthèse de programmes pour automatismes et systèmes logiques industriels.</t>
  </si>
  <si>
    <t>xxx  : adéquation forte</t>
  </si>
  <si>
    <t>xx : adéquation moyenne</t>
  </si>
  <si>
    <t>x : adéquation modérée</t>
  </si>
  <si>
    <t>Correspondance Compétences - Ressources et SAC</t>
  </si>
  <si>
    <r>
      <rPr>
        <sz val="18"/>
        <color rgb="FF000000"/>
        <rFont val="Calibri"/>
        <family val="2"/>
        <charset val="1"/>
      </rPr>
      <t xml:space="preserve">Ressources et SAC </t>
    </r>
    <r>
      <rPr>
        <sz val="14"/>
        <color rgb="FF000000"/>
        <rFont val="Calibri (Corps)"/>
        <charset val="1"/>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</si>
  <si>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</si>
  <si>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</si>
  <si>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Code  + Mathématiques pour la physique, la chimie et l’EEA 1</t>
  </si>
  <si>
    <t>Code + Informatique 1</t>
  </si>
  <si>
    <t>Code + Automatisme 1</t>
  </si>
  <si>
    <t>Code + Electronique 1</t>
  </si>
  <si>
    <t>Code + Physique 1</t>
  </si>
  <si>
    <t>Code + Remédiation 1</t>
  </si>
  <si>
    <t>Code + Allemand 1</t>
  </si>
  <si>
    <t>Code + Anglais 1</t>
  </si>
  <si>
    <t>Code  + Mathématiques pour la physique, la chimie et l’EEA 2</t>
  </si>
  <si>
    <t>Code + Informatique 2</t>
  </si>
  <si>
    <t>Code + Informatiquei Industrielle 1</t>
  </si>
  <si>
    <t>Code + Automatisme 2</t>
  </si>
  <si>
    <t>Code + Electronique 2</t>
  </si>
  <si>
    <t>Code + Physique 2</t>
  </si>
  <si>
    <t>Code + remédiation 2</t>
  </si>
  <si>
    <t>Code + Allemand 2</t>
  </si>
  <si>
    <t>Code + Anglais 2</t>
  </si>
  <si>
    <t>Code + Pack de départ 1</t>
  </si>
  <si>
    <t>Code + VSSH</t>
  </si>
  <si>
    <t>Code + Motivation</t>
  </si>
  <si>
    <t>Code + Connaissance de soi</t>
  </si>
  <si>
    <t>Code + Module SCD 2</t>
  </si>
  <si>
    <t>Code + Doc numérique</t>
  </si>
  <si>
    <t>Code + Méthodes de travail universitaires</t>
  </si>
  <si>
    <t>Code + PPP</t>
  </si>
  <si>
    <t xml:space="preserve"> SAC 11</t>
  </si>
  <si>
    <t xml:space="preserve"> SAC 12</t>
  </si>
  <si>
    <t xml:space="preserve">Code + Introduction MOOC </t>
  </si>
  <si>
    <t>Code + Module SCD 3</t>
  </si>
  <si>
    <t>Code + PIX</t>
  </si>
  <si>
    <t>Code + Poursuite d’études</t>
  </si>
  <si>
    <t>Code + Dévelopement durable</t>
  </si>
  <si>
    <t>Code + Techniques d'expression écrite</t>
  </si>
  <si>
    <t>Code + Matière Libre 1</t>
  </si>
  <si>
    <t xml:space="preserve"> SAC 21</t>
  </si>
  <si>
    <t xml:space="preserve"> SAC 22</t>
  </si>
  <si>
    <t>Code  + Mathématiques pour la physique, la chimie et l’EEA 3</t>
  </si>
  <si>
    <t>Code + Informatique industrielle 2</t>
  </si>
  <si>
    <t>Code + Informatique spécialisée 1</t>
  </si>
  <si>
    <t>Code + Electronique 3</t>
  </si>
  <si>
    <t>Code + Electronique spécialisée 1</t>
  </si>
  <si>
    <t>Code + Energie Electrique 1</t>
  </si>
  <si>
    <t>Code + Informatique 3</t>
  </si>
  <si>
    <t>Code + Physique appliquée spec ESE</t>
  </si>
  <si>
    <t>Code + Oscillateurs</t>
  </si>
  <si>
    <t>Code + Remédiation 3</t>
  </si>
  <si>
    <t>Code + Allemand 3</t>
  </si>
  <si>
    <t>Code + Anglais 3</t>
  </si>
  <si>
    <t>Code + Informatique spécialisée 2</t>
  </si>
  <si>
    <t>Code + Energie Electrique 2</t>
  </si>
  <si>
    <t>Code + Analyse numérique 1</t>
  </si>
  <si>
    <t>Code + Electronique spécialisée 2</t>
  </si>
  <si>
    <t>Code + Remédiation 4</t>
  </si>
  <si>
    <t>Code + Allemand 4</t>
  </si>
  <si>
    <t>Code + Anglais 4</t>
  </si>
  <si>
    <t>Code + Fresque du climat</t>
  </si>
  <si>
    <t>Code + Outils web préparation certification numérique</t>
  </si>
  <si>
    <t>Code + Techniques de présentations orales</t>
  </si>
  <si>
    <t>Code + Préparation du stage/ candidature</t>
  </si>
  <si>
    <t>Code + Préparation du stage/ candidature SIO Module 6A</t>
  </si>
  <si>
    <t>Code +Prévention des risques</t>
  </si>
  <si>
    <t>SAC 31</t>
  </si>
  <si>
    <t>SAC 32</t>
  </si>
  <si>
    <t>SAC 41</t>
  </si>
  <si>
    <t xml:space="preserve"> SAC 42 Stage ou projet</t>
  </si>
  <si>
    <t>Code + Automatique 1</t>
  </si>
  <si>
    <t>Code + Electonique spécialisée 3</t>
  </si>
  <si>
    <t>Code + Analyse Numérique 2</t>
  </si>
  <si>
    <t>Code + Energie Electrique 3</t>
  </si>
  <si>
    <t>Code + Informatique 4</t>
  </si>
  <si>
    <t>Code + Système embarqué</t>
  </si>
  <si>
    <t>Code + Remédiation 5</t>
  </si>
  <si>
    <t>Code + Anglais 5</t>
  </si>
  <si>
    <t>Code + Allemand 5</t>
  </si>
  <si>
    <t>Code + Automatique 2</t>
  </si>
  <si>
    <t>Code + Informatique 5</t>
  </si>
  <si>
    <t>Code + Programmation Internet</t>
  </si>
  <si>
    <t xml:space="preserve">Code + Introduction à la Cyber Sécurité </t>
  </si>
  <si>
    <t>Code + Electronique spécialisée 4</t>
  </si>
  <si>
    <t>Code + Remédiation 6</t>
  </si>
  <si>
    <t>Code + Anglais 6</t>
  </si>
  <si>
    <t>Code + Allemand 6</t>
  </si>
  <si>
    <t>Code + Didactique des sciences</t>
  </si>
  <si>
    <t>Code + Recherche documentaire</t>
  </si>
  <si>
    <t>Code + UE Libre 2</t>
  </si>
  <si>
    <t>SAC  51</t>
  </si>
  <si>
    <t>SAC  52</t>
  </si>
  <si>
    <t>SAC 61</t>
  </si>
  <si>
    <t>SAC 62</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</si>
  <si>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</si>
  <si>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</si>
  <si>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</si>
  <si>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</si>
  <si>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</si>
  <si>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</si>
  <si>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</si>
  <si>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</si>
  <si>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</si>
  <si>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</si>
  <si>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</si>
  <si>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</si>
  <si>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</si>
  <si>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</si>
  <si>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</si>
  <si>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t>ECTS
(1 ECTS =10h ENS 25h travail étudiant
Licence =180 ECTS
30 ECTS par semestre)</t>
  </si>
  <si>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</si>
  <si>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</si>
  <si>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</si>
  <si>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</si>
  <si>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rPr>
        <b/>
        <sz val="10"/>
        <color rgb="FF000000"/>
        <rFont val="Calibri"/>
        <family val="2"/>
        <charset val="1"/>
      </rPr>
      <t xml:space="preserve">Format d'enseignement
</t>
    </r>
    <r>
      <rPr>
        <sz val="10"/>
        <color rgb="FF000000"/>
        <rFont val="Calibri"/>
        <family val="2"/>
        <charset val="1"/>
      </rPr>
      <t xml:space="preserve">Par défaut, tout présentiel.
</t>
    </r>
    <r>
      <rPr>
        <b/>
        <sz val="10"/>
        <color rgb="FF000000"/>
        <rFont val="Calibri"/>
        <family val="2"/>
        <charset val="1"/>
      </rPr>
      <t>Vol. horaire d'enseignement  uniquement (cf colonne P)</t>
    </r>
  </si>
  <si>
    <t>Mutualisation ou Délégation
(saisir le partenaire)</t>
  </si>
  <si>
    <t>Code UE</t>
  </si>
  <si>
    <t>Nom de l'UE
(Voir le commentaire)</t>
  </si>
  <si>
    <r>
      <rPr>
        <b/>
        <sz val="10"/>
        <color rgb="FF000000"/>
        <rFont val="Calibri Light"/>
        <family val="2"/>
        <charset val="1"/>
      </rPr>
      <t xml:space="preserve">BCC détaillé
</t>
    </r>
    <r>
      <rPr>
        <b/>
        <sz val="10"/>
        <color rgb="FFFF0000"/>
        <rFont val="Calibri Light (En-têtes)"/>
        <charset val="1"/>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</si>
  <si>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</si>
  <si>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</si>
  <si>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</si>
  <si>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</si>
  <si>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</si>
  <si>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</si>
  <si>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</si>
  <si>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</si>
  <si>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</si>
  <si>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</si>
  <si>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</si>
  <si>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</si>
  <si>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</si>
  <si>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</si>
  <si>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</si>
  <si>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</si>
  <si>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</si>
  <si>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</si>
  <si>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</si>
  <si>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</si>
  <si>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</si>
  <si>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</si>
  <si>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</si>
  <si>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</si>
  <si>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</si>
  <si>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A</t>
  </si>
  <si>
    <t>UE11A</t>
  </si>
  <si>
    <t>Oui</t>
  </si>
  <si>
    <t>Socle</t>
  </si>
  <si>
    <t>Licence Physique chimie (FST)</t>
  </si>
  <si>
    <t>Non</t>
  </si>
  <si>
    <t>Tremplin</t>
  </si>
  <si>
    <t>Traité en semestre C</t>
  </si>
  <si>
    <t>BUT GEII (IUT)</t>
  </si>
  <si>
    <t>Licence informatique (FST)</t>
  </si>
  <si>
    <t>Transversal</t>
  </si>
  <si>
    <t>UE12A</t>
  </si>
  <si>
    <t>dieter</t>
  </si>
  <si>
    <t>UE13A</t>
  </si>
  <si>
    <t>UE14A</t>
  </si>
  <si>
    <t>Ouvert</t>
  </si>
  <si>
    <t>SIO</t>
  </si>
  <si>
    <t>LC</t>
  </si>
  <si>
    <t>International</t>
  </si>
  <si>
    <t>Semestre B</t>
  </si>
  <si>
    <t>Traité en semestre D</t>
  </si>
  <si>
    <t>UE22B</t>
  </si>
  <si>
    <t>UE23B</t>
  </si>
  <si>
    <t>UE24B</t>
  </si>
  <si>
    <t>UHA</t>
  </si>
  <si>
    <t>Semestre C</t>
  </si>
  <si>
    <t>UE11C</t>
  </si>
  <si>
    <t>Traité en semestre A</t>
  </si>
  <si>
    <t>UE12C</t>
  </si>
  <si>
    <t>UE14C</t>
  </si>
  <si>
    <t>Semestre D</t>
  </si>
  <si>
    <t>UE21D</t>
  </si>
  <si>
    <t>Traité en semestre B</t>
  </si>
  <si>
    <t>UE22D</t>
  </si>
  <si>
    <t>UE23D</t>
  </si>
  <si>
    <t>UE24D</t>
  </si>
  <si>
    <t>Décrire les possibilités de réorientation dans ce parcours</t>
  </si>
  <si>
    <t>Des réorientation sont possibles au sein de la FST.</t>
  </si>
  <si>
    <t>Des étudiants de L2 ou L3 peuvent, sur dossier, intégrer une première année d’école d’ingénieurs.</t>
  </si>
  <si>
    <t>Par VAPP, des étudiants peuvent intégrer le L2 ou le L3</t>
  </si>
  <si>
    <t>Commentaires</t>
  </si>
  <si>
    <t>Licence / Licence professionnelle / Master</t>
  </si>
  <si>
    <t xml:space="preserve">Maquette pédagogique de formation pour l'accréditation 2024-2028 </t>
  </si>
  <si>
    <t xml:space="preserve">Mention : </t>
  </si>
  <si>
    <t>EEA</t>
  </si>
  <si>
    <t>Parcours :</t>
  </si>
  <si>
    <t xml:space="preserve">Référent Parcours Etudiant : </t>
  </si>
  <si>
    <t>Gilles HERMANN</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</si>
  <si>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</si>
  <si>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</si>
  <si>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</si>
  <si>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</si>
  <si>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</si>
  <si>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</si>
  <si>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</si>
  <si>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</si>
  <si>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</si>
  <si>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</si>
  <si>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</si>
  <si>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</si>
  <si>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</si>
  <si>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</si>
  <si>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</si>
  <si>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</si>
  <si>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</si>
  <si>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</si>
  <si>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</si>
  <si>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</si>
  <si>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</si>
  <si>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</si>
  <si>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</si>
  <si>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</si>
  <si>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</si>
  <si>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</si>
  <si>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Q)</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</si>
  <si>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</si>
  <si>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</si>
  <si>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</si>
  <si>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</si>
  <si>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</si>
  <si>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</si>
  <si>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</si>
  <si>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</si>
  <si>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</si>
  <si>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</si>
  <si>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</si>
  <si>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</si>
  <si>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</si>
  <si>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</si>
  <si>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</si>
  <si>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</si>
  <si>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</si>
  <si>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</si>
  <si>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</si>
  <si>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</si>
  <si>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</si>
  <si>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</si>
  <si>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</si>
  <si>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</si>
  <si>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</si>
  <si>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</si>
  <si>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</si>
  <si>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</si>
  <si>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</si>
  <si>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</si>
  <si>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</si>
  <si>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</si>
  <si>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</si>
  <si>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</si>
  <si>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</si>
  <si>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</si>
  <si>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</si>
  <si>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</si>
  <si>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</si>
  <si>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</si>
  <si>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</si>
  <si>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</si>
  <si>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</si>
  <si>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</si>
  <si>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</si>
  <si>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</si>
  <si>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</si>
  <si>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</si>
  <si>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</si>
  <si>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</si>
  <si>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</si>
  <si>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</si>
  <si>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</si>
  <si>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</si>
  <si>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</si>
  <si>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</si>
  <si>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</si>
  <si>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</si>
  <si>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</si>
  <si>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</si>
  <si>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X :
</t>
    </r>
    <r>
      <rPr>
        <sz val="11"/>
        <color rgb="FF000000"/>
        <rFont val="Calibri"/>
        <family val="2"/>
        <charset val="1"/>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</si>
  <si>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</si>
  <si>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</si>
  <si>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</si>
  <si>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</si>
  <si>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</si>
  <si>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</si>
  <si>
    <t>Somme H UE Ouverte</t>
  </si>
  <si>
    <t>Atelier Usages numériques</t>
  </si>
  <si>
    <t>Année 1</t>
  </si>
  <si>
    <t>Année 2</t>
  </si>
  <si>
    <t>Entre 10 et 12 évaluations. Pour une même ressource, une évaluation suivante ne pourra avoir lieu qu’après restitution de la précédente</t>
  </si>
  <si>
    <t>Modalités définies par un contrat pédagogique</t>
  </si>
  <si>
    <t>La multiplicité de notes intègre la seconde chance</t>
  </si>
  <si>
    <t>Entre 8 et 10 évaluations. Pour une même ressource, une évaluation suivante ne pourra avoir lieu qu’après restitution de la précédente</t>
  </si>
  <si>
    <t>Entre 12 et 14 évaluations. Pour une même ressource, une évaluation suivante ne pourra avoir lieu qu’après restitution de la précédente</t>
  </si>
  <si>
    <t>Entre 6 et 8 évaluations. Pour une même ressource, une évaluation suivante ne pourra avoir lieu qu’après restitution de la précédente</t>
  </si>
  <si>
    <t>U13C</t>
  </si>
  <si>
    <t xml:space="preserve">
La séparation des UEs sur 2 années ne permet  de faire apparaitre les ECTS , il convient alors de se référer au M3C de la mention.
La remise à niveau  en Math sur les 3 premiers semestre permet d'acquérir 9 ECTS hors maquette valorisant ainsi l'investissement des ces étudiants.</t>
  </si>
  <si>
    <t>Les ressources "Commun L1" contribuent à l'obtention des UEs définit la L1 grâce à un contrat pédagogique qui reporte la note obtenue .
Les MCC sont donc celles misent en œuvre dans la mention.</t>
  </si>
  <si>
    <t>Commun L1 mutualisé - les etudiants sont intégrés à la promo suivante pour minimiser les couts au regard du faible effectif.</t>
  </si>
  <si>
    <t>Le redoublement en L1 est soumis à l'avis du jury.</t>
  </si>
  <si>
    <t>30 ECTS (+ 3 hors maquette)</t>
  </si>
  <si>
    <t>Mathématiques générales</t>
  </si>
  <si>
    <t>Mathématiques générales
UE supplémentaire Hors Maquette</t>
  </si>
  <si>
    <t>Automatisme 1</t>
  </si>
  <si>
    <t>Electronique 1</t>
  </si>
  <si>
    <t>Informatique 1</t>
  </si>
  <si>
    <t>Remédiation 1</t>
  </si>
  <si>
    <t xml:space="preserve"> Module LC1 : découvrir les espaces et les services du LC</t>
  </si>
  <si>
    <t xml:space="preserve">Module SIO1 : motivation </t>
  </si>
  <si>
    <t xml:space="preserve">Module SIO2 : connaissance de soi </t>
  </si>
  <si>
    <t xml:space="preserve">Module LC2 : chercher de l’information </t>
  </si>
  <si>
    <t>Langue Anglais</t>
  </si>
  <si>
    <t>Violences Sexistes et Sexuelles et Homophobes</t>
  </si>
  <si>
    <t>Energie Electrique 1</t>
  </si>
  <si>
    <t>Automatisme 2</t>
  </si>
  <si>
    <t>Electronique 2</t>
  </si>
  <si>
    <t>Informatiquei Industrielle 1</t>
  </si>
  <si>
    <t>Informatique 2</t>
  </si>
  <si>
    <t>Module LC6 : découvrir les bonnes pratiques de l’IA à l’université</t>
  </si>
  <si>
    <t>Documentation numérique</t>
  </si>
  <si>
    <t>Outils web pour préparation certification numérique (PIX)</t>
  </si>
  <si>
    <t xml:space="preserve">Langue Allemand </t>
  </si>
  <si>
    <t xml:space="preserve">Module SIO4 : poursuite d'études  </t>
  </si>
  <si>
    <t>Techniques d'expression écrite</t>
  </si>
  <si>
    <t>Remédiation 2</t>
  </si>
  <si>
    <t xml:space="preserve">Langue Anglais </t>
  </si>
  <si>
    <t>PPP</t>
  </si>
  <si>
    <t>Informatique Industrielle 1</t>
  </si>
  <si>
    <t xml:space="preserve">Introduction MOOC </t>
  </si>
  <si>
    <t>Dévelopement durable</t>
  </si>
  <si>
    <t>Langue Allemand</t>
  </si>
  <si>
    <t>Commun L1</t>
  </si>
  <si>
    <t>Report note si réussite</t>
  </si>
  <si>
    <t>Commun L1 - mutualisé</t>
  </si>
  <si>
    <t>Mathématiques pour la physique, la chimie et l’EEA 1</t>
  </si>
  <si>
    <t>Remise à niveau en mathématiques</t>
  </si>
  <si>
    <t>Mathématique pour la physique, la chimie et l’EEA 2</t>
  </si>
  <si>
    <t>Matière Ouverte 1</t>
  </si>
  <si>
    <t>L1 2A EEA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</si>
</sst>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SAC&quot;"/>
    <numFmt numFmtId="165" formatCode="General\h"/>
    <numFmt numFmtId="166" formatCode="General&quot; ECTS&quot;"/>
    <numFmt numFmtId="167" formatCode="0\%"/>
  </numFmts>
  <fonts count="65">
    <font>
      <sz val="11"/>
      <color rgb="FF000000"/>
      <name val="Calibri"/>
      <charset val="1"/>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b/>
      <sz val="11"/>
      <color rgb="FFFF0000"/>
      <name val="Calibri"/>
      <family val="2"/>
      <charset val="1"/>
    </font>
    <font>
      <sz val="16"/>
      <color rgb="FF2F75B5"/>
      <name val="Calibri"/>
      <family val="2"/>
      <charset val="1"/>
    </font>
    <font>
      <sz val="10"/>
      <color rgb="FF000000"/>
      <name val="Calibri"/>
      <family val="2"/>
      <charset val="1"/>
    </font>
    <font>
      <b/>
      <sz val="10"/>
      <color rgb="FFFF0000"/>
      <name val="Calibri"/>
      <family val="2"/>
      <charset val="1"/>
    </font>
    <font>
      <sz val="8"/>
      <color rgb="FF000000"/>
      <name val="Calibri"/>
      <family val="2"/>
      <charset val="1"/>
    </font>
    <font>
      <sz val="10"/>
      <name val="Calibri"/>
      <family val="2"/>
      <charset val="1"/>
    </font>
    <font>
      <b/>
      <sz val="10"/>
      <color rgb="FF4472C4"/>
      <name val="Calibri"/>
      <family val="2"/>
      <charset val="1"/>
    </font>
    <font>
      <b/>
      <strike/>
      <sz val="10"/>
      <color rgb="FF000000"/>
      <name val="Calibri"/>
      <family val="2"/>
      <charset val="1"/>
    </font>
    <font>
      <b/>
      <u val="double"/>
      <sz val="10"/>
      <color rgb="FF000000"/>
      <name val="Calibri"/>
      <family val="2"/>
      <charset val="1"/>
    </font>
    <font>
      <sz val="10"/>
      <color rgb="FF00B050"/>
      <name val="Calibri"/>
      <family val="2"/>
      <charset val="1"/>
    </font>
    <font>
      <sz val="8"/>
      <color rgb="FF2F75B5"/>
      <name val="Calibri"/>
      <family val="2"/>
      <charset val="1"/>
    </font>
    <font>
      <b/>
      <sz val="8"/>
      <name val="Calibri"/>
      <family val="2"/>
      <charset val="1"/>
    </font>
    <font>
      <b/>
      <sz val="8"/>
      <color rgb="FF000000"/>
      <name val="Calibri"/>
      <family val="2"/>
      <charset val="1"/>
    </font>
    <font>
      <sz val="8"/>
      <name val="Calibri"/>
      <family val="2"/>
      <charset val="1"/>
    </font>
    <font>
      <b/>
      <sz val="8"/>
      <color rgb="FF4472C4"/>
      <name val="Calibri"/>
      <family val="2"/>
      <charset val="1"/>
    </font>
    <font>
      <u/>
      <sz val="8"/>
      <color rgb="FF0563C1"/>
      <name val="Calibri"/>
      <family val="2"/>
      <charset val="1"/>
    </font>
    <font>
      <sz val="9"/>
      <color rgb="FF305496"/>
      <name val="Calibri"/>
      <family val="2"/>
      <charset val="1"/>
    </font>
    <font>
      <sz val="9"/>
      <color rgb="FF000000"/>
      <name val="Calibri"/>
      <family val="2"/>
      <charset val="1"/>
    </font>
    <font>
      <b/>
      <sz val="18"/>
      <color rgb="FF000000"/>
      <name val="Calibri"/>
      <family val="2"/>
      <charset val="1"/>
    </font>
    <font>
      <b/>
      <sz val="14"/>
      <color rgb="FF000000"/>
      <name val="Calibri"/>
      <family val="2"/>
      <charset val="1"/>
    </font>
    <font>
      <sz val="14"/>
      <color rgb="FF000000"/>
      <name val="Calibri"/>
      <family val="2"/>
      <charset val="1"/>
    </font>
    <font>
      <b/>
      <sz val="11"/>
      <color rgb="FFFFFFFF"/>
      <name val="Calibri"/>
      <family val="2"/>
      <charset val="1"/>
    </font>
    <font>
      <b/>
      <sz val="11"/>
      <color rgb="FF000000"/>
      <name val="Calibri"/>
      <family val="2"/>
      <charset val="1"/>
    </font>
    <font>
      <sz val="11"/>
      <color rgb="FFFFFFFF"/>
      <name val="Calibri"/>
      <family val="2"/>
      <charset val="1"/>
    </font>
    <font>
      <strike/>
      <sz val="11"/>
      <color rgb="FF000000"/>
      <name val="Calibri"/>
      <family val="2"/>
      <charset val="1"/>
    </font>
    <font>
      <b/>
      <sz val="20"/>
      <color rgb="FF000000"/>
      <name val="Calibri"/>
      <family val="2"/>
      <charset val="1"/>
    </font>
    <font>
      <sz val="18"/>
      <color rgb="FF000000"/>
      <name val="Calibri"/>
      <family val="2"/>
      <charset val="1"/>
    </font>
    <font>
      <sz val="14"/>
      <color rgb="FF000000"/>
      <name val="Calibri (Corps)"/>
      <charset val="1"/>
    </font>
    <font>
      <sz val="12"/>
      <color rgb="FF00B0F0"/>
      <name val="Calibri"/>
      <family val="2"/>
      <charset val="1"/>
    </font>
    <font>
      <b/>
      <sz val="16"/>
      <color rgb="FF000000"/>
      <name val="Calibri"/>
      <family val="2"/>
      <charset val="1"/>
    </font>
    <font>
      <b/>
      <sz val="10"/>
      <color rgb="FF000000"/>
      <name val="Calibri Light"/>
      <family val="2"/>
      <charset val="1"/>
    </font>
    <font>
      <b/>
      <sz val="12"/>
      <color rgb="FF000000"/>
      <name val="Calibri Light"/>
      <family val="2"/>
      <charset val="1"/>
    </font>
    <font>
      <b/>
      <sz val="10"/>
      <name val="Calibri Light"/>
      <family val="2"/>
      <charset val="1"/>
    </font>
    <font>
      <b/>
      <sz val="10"/>
      <color rgb="FF000000"/>
      <name val="Calibri Light (Corps)"/>
      <charset val="1"/>
    </font>
    <font>
      <b/>
      <sz val="10"/>
      <color rgb="FFFF0000"/>
      <name val="Calibri Light (En-têtes)"/>
      <charset val="1"/>
    </font>
    <font>
      <sz val="10"/>
      <name val="Calibri Light"/>
      <family val="2"/>
      <charset val="1"/>
    </font>
    <font>
      <sz val="10"/>
      <color rgb="FF000000"/>
      <name val="Calibri Light"/>
      <family val="2"/>
      <charset val="1"/>
    </font>
    <font>
      <sz val="12"/>
      <color rgb="FF000000"/>
      <name val="Calibri"/>
      <family val="2"/>
      <charset val="1"/>
    </font>
    <font>
      <sz val="16"/>
      <color rgb="FF000000"/>
      <name val="Calibri"/>
      <family val="2"/>
      <charset val="1"/>
    </font>
    <font>
      <b/>
      <sz val="12"/>
      <color rgb="FF000000"/>
      <name val="Calibri (Corps)"/>
      <charset val="1"/>
    </font>
    <font>
      <b/>
      <sz val="14"/>
      <color rgb="FFFFFFFF"/>
      <name val="Calibri"/>
      <family val="2"/>
      <charset val="1"/>
    </font>
    <font>
      <sz val="12"/>
      <color rgb="FFFF0000"/>
      <name val="Calibri"/>
      <family val="2"/>
      <charset val="1"/>
    </font>
    <font>
      <b/>
      <sz val="12"/>
      <color rgb="FF000000"/>
      <name val="Calibri"/>
      <family val="2"/>
      <charset val="1"/>
    </font>
    <font>
      <b/>
      <sz val="12"/>
      <color rgb="FFFF0000"/>
      <name val="Calibri (Corps)"/>
      <charset val="1"/>
    </font>
    <font>
      <sz val="11"/>
      <color rgb="FFFF0000"/>
      <name val="Calibri"/>
      <family val="2"/>
      <charset val="1"/>
    </font>
    <font>
      <sz val="11"/>
      <color rgb="FF000000"/>
      <name val="Calibri"/>
      <family val="2"/>
    </font>
    <font>
      <b/>
      <sz val="16"/>
      <color rgb="FF00B050"/>
      <name val="Calibri"/>
      <family val="2"/>
      <scheme val="minor"/>
    </font>
    <font>
      <b/>
      <sz val="11"/>
      <color rgb="FFFF0000"/>
      <name val="Calibri"/>
      <family val="2"/>
      <scheme val="minor"/>
    </font>
    <font>
      <sz val="30"/>
      <color rgb="FF000000"/>
      <name val="Calibri"/>
      <family val="2"/>
    </font>
    <font>
      <sz val="10"/>
      <name val="Calibri Light"/>
      <family val="2"/>
    </font>
    <font>
      <sz val="11"/>
      <color rgb="FF000000"/>
      <name val="Calibri"/>
      <family val="2"/>
    </font>
    <font>
      <b/>
      <sz val="18"/>
      <color theme="1"/>
      <name val="Calibri"/>
      <family val="2"/>
      <scheme val="minor"/>
    </font>
    <font>
      <sz val="16"/>
      <color theme="1"/>
      <name val="Calibri"/>
      <family val="2"/>
      <scheme val="minor"/>
    </font>
    <font>
      <b/>
      <sz val="14"/>
      <color theme="1"/>
      <name val="Calibri Light"/>
      <family val="2"/>
    </font>
    <font>
      <sz val="14"/>
      <color theme="1"/>
      <name val="Calibri"/>
      <family val="2"/>
      <scheme val="minor"/>
    </font>
    <font>
      <sz val="12"/>
      <color rgb="FF000000"/>
      <name val="Calibri"/>
      <family val="2"/>
    </font>
    <font>
      <sz val="8"/>
      <color rgb="FF000000"/>
      <name val="Calibri"/>
      <family val="2"/>
    </font>
    <font>
      <b/>
      <u/>
      <sz val="11"/>
      <color rgb="FFFF0000"/>
      <name val="Calibri"/>
      <family val="2"/>
    </font>
    <font>
      <sz val="10"/>
      <name val="Calibri"/>
      <family val="2"/>
    </font>
  </fonts>
  <fills count="54">
    <fill>
      <patternFill patternType="none"/>
    </fill>
    <fill>
      <patternFill patternType="gray125"/>
    </fill>
    <fill>
      <patternFill patternType="solid">
        <fgColor rgb="FFFFE699"/>
        <bgColor rgb="FFFFE085"/>
      </patternFill>
    </fill>
    <fill>
      <patternFill patternType="solid">
        <fgColor rgb="FFFFFFFF"/>
        <bgColor rgb="FFF2F2F2"/>
      </patternFill>
    </fill>
    <fill>
      <patternFill patternType="solid">
        <fgColor rgb="FFFFF2CC"/>
        <bgColor rgb="FFFFF3CF"/>
      </patternFill>
    </fill>
    <fill>
      <patternFill patternType="solid">
        <fgColor rgb="FFE2EFDA"/>
        <bgColor rgb="FFE2F0D9"/>
      </patternFill>
    </fill>
    <fill>
      <patternFill patternType="solid">
        <fgColor rgb="FFC6E0B4"/>
        <bgColor rgb="FFC1DEA2"/>
      </patternFill>
    </fill>
    <fill>
      <patternFill patternType="solid">
        <fgColor rgb="FFA9D08E"/>
        <bgColor rgb="FF9BCC66"/>
      </patternFill>
    </fill>
    <fill>
      <patternFill patternType="solid">
        <fgColor rgb="FFFBE5D6"/>
        <bgColor rgb="FFFFE0E0"/>
      </patternFill>
    </fill>
    <fill>
      <patternFill patternType="solid">
        <fgColor rgb="FFD9D9D9"/>
        <bgColor rgb="FFDDDDDD"/>
      </patternFill>
    </fill>
    <fill>
      <patternFill patternType="solid">
        <fgColor rgb="FFF2F2F2"/>
        <bgColor rgb="FFE7E6E6"/>
      </patternFill>
    </fill>
    <fill>
      <patternFill patternType="solid">
        <fgColor rgb="FFE2F0D9"/>
        <bgColor rgb="FFE2EFDA"/>
      </patternFill>
    </fill>
    <fill>
      <patternFill patternType="solid">
        <fgColor rgb="FFFF0000"/>
        <bgColor rgb="FF9C0006"/>
      </patternFill>
    </fill>
    <fill>
      <patternFill patternType="solid">
        <fgColor rgb="FFFFC000"/>
        <bgColor rgb="FFF4B183"/>
      </patternFill>
    </fill>
    <fill>
      <patternFill patternType="solid">
        <fgColor rgb="FFFFFF00"/>
        <bgColor rgb="FFFFFF8A"/>
      </patternFill>
    </fill>
    <fill>
      <patternFill patternType="solid">
        <fgColor rgb="FF92D050"/>
        <bgColor rgb="FF9BCC66"/>
      </patternFill>
    </fill>
    <fill>
      <patternFill patternType="solid">
        <fgColor rgb="FFFFE0E0"/>
        <bgColor rgb="FFFBE5D6"/>
      </patternFill>
    </fill>
    <fill>
      <patternFill patternType="solid">
        <fgColor rgb="FFFF8585"/>
        <bgColor rgb="FFFFA6A6"/>
      </patternFill>
    </fill>
    <fill>
      <patternFill patternType="solid">
        <fgColor rgb="FFFFF3CF"/>
        <bgColor rgb="FFFFF2CC"/>
      </patternFill>
    </fill>
    <fill>
      <patternFill patternType="solid">
        <fgColor rgb="FFFFE085"/>
        <bgColor rgb="FFFFE699"/>
      </patternFill>
    </fill>
    <fill>
      <patternFill patternType="solid">
        <fgColor rgb="FFFFFFD6"/>
        <bgColor rgb="FFFFFFD7"/>
      </patternFill>
    </fill>
    <fill>
      <patternFill patternType="solid">
        <fgColor rgb="FFFFFF8A"/>
        <bgColor rgb="FFFFE699"/>
      </patternFill>
    </fill>
    <fill>
      <patternFill patternType="solid">
        <fgColor rgb="FFC1DEA2"/>
        <bgColor rgb="FFC6E0B4"/>
      </patternFill>
    </fill>
    <fill>
      <patternFill patternType="solid">
        <fgColor rgb="FF9BCC66"/>
        <bgColor rgb="FF92D050"/>
      </patternFill>
    </fill>
    <fill>
      <patternFill patternType="solid">
        <fgColor rgb="FF00B050"/>
        <bgColor rgb="FF00B0F0"/>
      </patternFill>
    </fill>
    <fill>
      <patternFill patternType="solid">
        <fgColor rgb="FF00B0F0"/>
        <bgColor rgb="FF00B050"/>
      </patternFill>
    </fill>
    <fill>
      <patternFill patternType="solid">
        <fgColor rgb="FF002060"/>
        <bgColor rgb="FF000080"/>
      </patternFill>
    </fill>
    <fill>
      <patternFill patternType="solid">
        <fgColor rgb="FF7030A0"/>
        <bgColor rgb="FF305496"/>
      </patternFill>
    </fill>
    <fill>
      <patternFill patternType="solid">
        <fgColor rgb="FFBFBFBF"/>
        <bgColor rgb="FFB4C6E7"/>
      </patternFill>
    </fill>
    <fill>
      <patternFill patternType="solid">
        <fgColor rgb="FF808080"/>
        <bgColor rgb="FF7F7F7F"/>
      </patternFill>
    </fill>
    <fill>
      <patternFill patternType="solid">
        <fgColor rgb="FFDEEBF7"/>
        <bgColor rgb="FFD9E1F2"/>
      </patternFill>
    </fill>
    <fill>
      <patternFill patternType="solid">
        <fgColor rgb="FFBDD7EE"/>
        <bgColor rgb="FFB4C6E7"/>
      </patternFill>
    </fill>
    <fill>
      <patternFill patternType="solid">
        <fgColor rgb="FFF4B183"/>
        <bgColor rgb="FFFFA6A6"/>
      </patternFill>
    </fill>
    <fill>
      <patternFill patternType="solid">
        <fgColor rgb="FF9DC3E6"/>
        <bgColor rgb="FFB4C6E7"/>
      </patternFill>
    </fill>
    <fill>
      <patternFill patternType="solid">
        <fgColor rgb="FFBF9000"/>
        <bgColor rgb="FFED7D31"/>
      </patternFill>
    </fill>
    <fill>
      <patternFill patternType="solid">
        <fgColor rgb="FFFFA6A6"/>
        <bgColor rgb="FFF4B183"/>
      </patternFill>
    </fill>
    <fill>
      <patternFill patternType="solid">
        <fgColor rgb="FF806000"/>
        <bgColor rgb="FF7F7F7F"/>
      </patternFill>
    </fill>
    <fill>
      <patternFill patternType="solid">
        <fgColor rgb="FFA6A6A6"/>
        <bgColor rgb="FFBFBFBF"/>
      </patternFill>
    </fill>
    <fill>
      <patternFill patternType="solid">
        <fgColor rgb="FFD9E1F2"/>
        <bgColor rgb="FFDDDDDD"/>
      </patternFill>
    </fill>
    <fill>
      <patternFill patternType="solid">
        <fgColor rgb="FF4472C4"/>
        <bgColor rgb="FF2F75B5"/>
      </patternFill>
    </fill>
    <fill>
      <patternFill patternType="solid">
        <fgColor rgb="FF5B9BD5"/>
        <bgColor rgb="FF4472C4"/>
      </patternFill>
    </fill>
    <fill>
      <patternFill patternType="solid">
        <fgColor rgb="FFE7E6E6"/>
        <bgColor rgb="FFDEEBF7"/>
      </patternFill>
    </fill>
    <fill>
      <patternFill patternType="solid">
        <fgColor rgb="FFB4C6E7"/>
        <bgColor rgb="FF9DC3E6"/>
      </patternFill>
    </fill>
    <fill>
      <patternFill patternType="solid">
        <fgColor theme="0"/>
        <bgColor indexed="64"/>
      </patternFill>
    </fill>
    <fill>
      <patternFill patternType="solid">
        <fgColor theme="0"/>
        <bgColor rgb="FFFFE0E0"/>
      </patternFill>
    </fill>
    <fill>
      <patternFill patternType="solid">
        <fgColor theme="0"/>
        <bgColor rgb="FFD9E1F2"/>
      </patternFill>
    </fill>
    <fill>
      <patternFill patternType="solid">
        <fgColor theme="0"/>
        <bgColor rgb="FFB4C6E7"/>
      </patternFill>
    </fill>
    <fill>
      <patternFill patternType="solid">
        <fgColor theme="0"/>
        <bgColor rgb="FF00B050"/>
      </patternFill>
    </fill>
    <fill>
      <patternFill patternType="solid">
        <fgColor theme="0"/>
        <bgColor rgb="FFE2F0D9"/>
      </patternFill>
    </fill>
    <fill>
      <patternFill patternType="solid">
        <fgColor theme="5" tint="0.79998168889431442"/>
        <bgColor indexed="64"/>
      </patternFill>
    </fill>
    <fill>
      <patternFill patternType="solid">
        <fgColor theme="0" tint="-0.14999847407452621"/>
        <bgColor indexed="31"/>
      </patternFill>
    </fill>
    <fill>
      <patternFill patternType="solid">
        <fgColor theme="7" tint="0.79998168889431442"/>
        <bgColor indexed="24"/>
      </patternFill>
    </fill>
    <fill>
      <patternFill patternType="solid">
        <fgColor theme="0"/>
        <bgColor rgb="FFF4B183"/>
      </patternFill>
    </fill>
    <fill>
      <patternFill patternType="solid">
        <fgColor theme="0"/>
        <bgColor theme="0"/>
      </patternFill>
    </fill>
  </fills>
  <borders count="24">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diagonal/>
    </border>
    <border>
      <left/>
      <right style="thick">
        <color auto="1"/>
      </right>
      <top style="thick">
        <color auto="1"/>
      </top>
      <bottom style="thick">
        <color auto="1"/>
      </bottom>
      <diagonal/>
    </border>
    <border>
      <left/>
      <right style="thick">
        <color auto="1"/>
      </right>
      <top/>
      <bottom style="thick">
        <color auto="1"/>
      </bottom>
      <diagonal/>
    </border>
  </borders>
  <cellStyleXfs count="6">
    <xf numFmtId="0" fontId="0" fillId="0" borderId="0"/>
    <xf numFmtId="0" fontId="1" fillId="0" borderId="0" applyBorder="0" applyProtection="0"/>
    <xf numFmtId="0" fontId="2" fillId="0" borderId="0"/>
    <xf numFmtId="0" fontId="3" fillId="0" borderId="0"/>
    <xf numFmtId="0" fontId="4" fillId="0" borderId="0" applyBorder="0"/>
    <xf numFmtId="0" fontId="5" fillId="0" borderId="1">
      <alignment horizontal="center"/>
    </xf>
  </cellStyleXfs>
  <cellXfs count="359">
    <xf numFmtId="0" fontId="0" fillId="0" borderId="0" xfId="0"/>
    <xf numFmtId="0" fontId="6" fillId="0" borderId="0" xfId="0" applyFont="1"/>
    <xf numFmtId="0" fontId="7" fillId="0" borderId="0" xfId="0" applyFont="1" applyBorder="1" applyAlignment="1">
      <alignment horizontal="left"/>
    </xf>
    <xf numFmtId="0" fontId="8" fillId="3" borderId="0" xfId="0" applyFont="1" applyFill="1" applyAlignment="1">
      <alignment wrapText="1"/>
    </xf>
    <xf numFmtId="0" fontId="8" fillId="0" borderId="0" xfId="0" applyFont="1"/>
    <xf numFmtId="0" fontId="10" fillId="3" borderId="0" xfId="0" applyFont="1" applyFill="1" applyAlignment="1">
      <alignment horizontal="left" wrapText="1"/>
    </xf>
    <xf numFmtId="0" fontId="10" fillId="3" borderId="0" xfId="0" applyFont="1" applyFill="1"/>
    <xf numFmtId="0" fontId="7" fillId="0" borderId="0" xfId="0" applyFont="1" applyAlignment="1">
      <alignment horizontal="left"/>
    </xf>
    <xf numFmtId="0" fontId="12" fillId="3" borderId="0" xfId="0" applyFont="1" applyFill="1"/>
    <xf numFmtId="0" fontId="5" fillId="3" borderId="0" xfId="0" applyFont="1" applyFill="1"/>
    <xf numFmtId="0" fontId="5" fillId="3" borderId="0" xfId="0" applyFont="1" applyFill="1" applyAlignment="1">
      <alignment wrapText="1"/>
    </xf>
    <xf numFmtId="0" fontId="5" fillId="3" borderId="0" xfId="0" applyFont="1" applyFill="1" applyAlignment="1">
      <alignment horizontal="left" wrapText="1"/>
    </xf>
    <xf numFmtId="0" fontId="5" fillId="3" borderId="0" xfId="0" applyFont="1" applyFill="1" applyAlignment="1">
      <alignment horizontal="left"/>
    </xf>
    <xf numFmtId="0" fontId="8" fillId="3" borderId="0" xfId="0" applyFont="1" applyFill="1" applyAlignment="1">
      <alignment vertical="center" wrapText="1"/>
    </xf>
    <xf numFmtId="0" fontId="8" fillId="0" borderId="0" xfId="0" applyFont="1" applyAlignment="1">
      <alignment horizontal="left" vertical="center" wrapText="1"/>
    </xf>
    <xf numFmtId="0" fontId="8" fillId="5"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12" fillId="0" borderId="0" xfId="0" applyFont="1" applyBorder="1" applyAlignment="1">
      <alignment horizontal="left" vertical="center" wrapText="1"/>
    </xf>
    <xf numFmtId="0" fontId="8" fillId="0" borderId="0" xfId="0" applyFont="1" applyAlignment="1">
      <alignment vertical="center" wrapText="1"/>
    </xf>
    <xf numFmtId="0" fontId="5" fillId="0" borderId="0" xfId="0" applyFont="1" applyBorder="1" applyAlignment="1">
      <alignment horizontal="left" vertical="center" wrapText="1"/>
    </xf>
    <xf numFmtId="0" fontId="8" fillId="6" borderId="2" xfId="0" applyFont="1" applyFill="1" applyBorder="1" applyAlignment="1">
      <alignment vertical="center"/>
    </xf>
    <xf numFmtId="0" fontId="8" fillId="3" borderId="0" xfId="0" applyFont="1" applyFill="1" applyAlignment="1">
      <alignment horizontal="left" vertical="center" wrapText="1"/>
    </xf>
    <xf numFmtId="0" fontId="12" fillId="0" borderId="0" xfId="0" applyFont="1" applyAlignment="1">
      <alignment horizontal="left" vertical="center" wrapText="1"/>
    </xf>
    <xf numFmtId="0" fontId="16" fillId="0" borderId="0" xfId="0" applyFont="1" applyAlignment="1">
      <alignment horizontal="left"/>
    </xf>
    <xf numFmtId="0" fontId="10" fillId="0" borderId="0" xfId="0" applyFont="1" applyAlignment="1">
      <alignment horizontal="left" vertical="center" wrapText="1"/>
    </xf>
    <xf numFmtId="0" fontId="10" fillId="0" borderId="0" xfId="0" applyFont="1"/>
    <xf numFmtId="0" fontId="17" fillId="0" borderId="0" xfId="0" applyFont="1"/>
    <xf numFmtId="0" fontId="19" fillId="0" borderId="0" xfId="0" applyFont="1" applyAlignment="1">
      <alignment vertical="center" wrapText="1"/>
    </xf>
    <xf numFmtId="0" fontId="17" fillId="0" borderId="0" xfId="0" applyFont="1" applyAlignment="1">
      <alignment vertical="center" wrapText="1"/>
    </xf>
    <xf numFmtId="0" fontId="17" fillId="0" borderId="0" xfId="0" applyFont="1" applyBorder="1" applyAlignment="1">
      <alignment horizontal="left" vertical="center" wrapText="1"/>
    </xf>
    <xf numFmtId="0" fontId="17" fillId="0" borderId="0" xfId="0" applyFont="1" applyAlignment="1">
      <alignment horizontal="left" vertical="center" wrapText="1"/>
    </xf>
    <xf numFmtId="0" fontId="18" fillId="0" borderId="0" xfId="0" applyFont="1"/>
    <xf numFmtId="0" fontId="10" fillId="0" borderId="0" xfId="0" applyFont="1" applyBorder="1" applyAlignment="1">
      <alignment horizontal="left" wrapText="1"/>
    </xf>
    <xf numFmtId="0" fontId="10" fillId="0" borderId="0" xfId="0" applyFont="1" applyAlignment="1">
      <alignment wrapText="1"/>
    </xf>
    <xf numFmtId="0" fontId="10" fillId="0" borderId="0" xfId="0" applyFont="1" applyAlignment="1">
      <alignment horizontal="left" wrapText="1"/>
    </xf>
    <xf numFmtId="0" fontId="18" fillId="0" borderId="0" xfId="0" applyFont="1" applyAlignment="1">
      <alignment vertical="center" wrapText="1"/>
    </xf>
    <xf numFmtId="0" fontId="10" fillId="0" borderId="0" xfId="0" applyFont="1" applyAlignment="1">
      <alignment vertical="center" wrapText="1"/>
    </xf>
    <xf numFmtId="0" fontId="18" fillId="0" borderId="0" xfId="0" applyFont="1" applyAlignment="1">
      <alignment horizontal="left" wrapText="1"/>
    </xf>
    <xf numFmtId="0" fontId="18" fillId="3" borderId="0" xfId="0" applyFont="1" applyFill="1" applyAlignment="1">
      <alignment horizontal="left" vertical="top" wrapText="1"/>
    </xf>
    <xf numFmtId="0" fontId="18" fillId="3" borderId="0" xfId="0" applyFont="1" applyFill="1" applyAlignment="1">
      <alignment horizontal="left" wrapText="1"/>
    </xf>
    <xf numFmtId="0" fontId="10" fillId="0" borderId="0" xfId="0" applyFont="1" applyBorder="1" applyAlignment="1">
      <alignment horizontal="center" wrapText="1"/>
    </xf>
    <xf numFmtId="0" fontId="10" fillId="0" borderId="0" xfId="0" applyFont="1" applyAlignment="1">
      <alignment horizontal="center" wrapText="1"/>
    </xf>
    <xf numFmtId="0" fontId="18" fillId="9" borderId="4" xfId="0" applyFont="1" applyFill="1" applyBorder="1" applyAlignment="1">
      <alignment horizontal="center" vertical="center" wrapText="1"/>
    </xf>
    <xf numFmtId="0" fontId="10" fillId="9" borderId="4" xfId="0" applyFont="1" applyFill="1" applyBorder="1" applyAlignment="1">
      <alignment horizontal="center" vertical="center"/>
    </xf>
    <xf numFmtId="0" fontId="10" fillId="9" borderId="4" xfId="0" applyFont="1" applyFill="1" applyBorder="1" applyAlignment="1">
      <alignment horizontal="center" vertical="center" wrapText="1"/>
    </xf>
    <xf numFmtId="0" fontId="21" fillId="0" borderId="0" xfId="1" applyFont="1" applyBorder="1" applyAlignment="1" applyProtection="1">
      <alignment horizontal="left" vertical="center" wrapText="1"/>
    </xf>
    <xf numFmtId="0" fontId="18" fillId="0" borderId="0" xfId="0" applyFont="1" applyAlignment="1">
      <alignment horizontal="center" vertical="center" wrapText="1"/>
    </xf>
    <xf numFmtId="0" fontId="18" fillId="3" borderId="0" xfId="0" applyFont="1" applyFill="1" applyAlignment="1">
      <alignment vertical="center" wrapText="1"/>
    </xf>
    <xf numFmtId="0" fontId="21" fillId="9" borderId="4" xfId="1" applyFont="1" applyFill="1" applyBorder="1" applyAlignment="1" applyProtection="1">
      <alignment horizontal="center" vertical="center" wrapText="1"/>
    </xf>
    <xf numFmtId="0" fontId="18" fillId="0" borderId="0" xfId="0" applyFont="1" applyAlignment="1">
      <alignment horizontal="center" vertical="center"/>
    </xf>
    <xf numFmtId="0" fontId="10" fillId="0" borderId="0" xfId="0" applyFont="1" applyAlignment="1">
      <alignment horizontal="left"/>
    </xf>
    <xf numFmtId="0" fontId="10" fillId="0" borderId="0" xfId="0" applyFont="1" applyAlignment="1">
      <alignment vertical="center"/>
    </xf>
    <xf numFmtId="0" fontId="10" fillId="0" borderId="0" xfId="0" applyFont="1" applyAlignment="1">
      <alignment vertical="top" wrapText="1"/>
    </xf>
    <xf numFmtId="0" fontId="22" fillId="3" borderId="4" xfId="0" applyFont="1" applyFill="1" applyBorder="1" applyAlignment="1">
      <alignment horizontal="left" vertical="center"/>
    </xf>
    <xf numFmtId="0" fontId="0" fillId="0" borderId="0" xfId="0" applyAlignment="1">
      <alignment horizontal="left" vertical="top"/>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5" fillId="9" borderId="4" xfId="0" applyFont="1" applyFill="1" applyBorder="1" applyAlignment="1">
      <alignment horizontal="center"/>
    </xf>
    <xf numFmtId="0" fontId="3" fillId="9" borderId="4" xfId="0" applyFont="1" applyFill="1" applyBorder="1" applyAlignment="1">
      <alignment horizontal="center" vertical="center" wrapText="1"/>
    </xf>
    <xf numFmtId="0" fontId="0" fillId="0" borderId="0" xfId="0" applyAlignment="1">
      <alignment vertical="center"/>
    </xf>
    <xf numFmtId="0" fontId="3" fillId="9" borderId="7"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textRotation="45" wrapText="1"/>
    </xf>
    <xf numFmtId="0" fontId="0" fillId="0" borderId="0" xfId="0" applyAlignment="1">
      <alignment horizontal="center"/>
    </xf>
    <xf numFmtId="0" fontId="0" fillId="16" borderId="0" xfId="0" applyFont="1" applyFill="1" applyAlignment="1">
      <alignment horizontal="center" textRotation="90" wrapText="1"/>
    </xf>
    <xf numFmtId="0" fontId="0" fillId="17" borderId="0" xfId="0" applyFont="1" applyFill="1" applyAlignment="1">
      <alignment horizontal="center" textRotation="90" wrapText="1"/>
    </xf>
    <xf numFmtId="0" fontId="0" fillId="12" borderId="0" xfId="0" applyFont="1" applyFill="1" applyAlignment="1">
      <alignment horizontal="center" textRotation="90" wrapText="1"/>
    </xf>
    <xf numFmtId="0" fontId="0" fillId="18" borderId="0" xfId="0" applyFont="1" applyFill="1" applyAlignment="1">
      <alignment horizontal="center" textRotation="90" wrapText="1"/>
    </xf>
    <xf numFmtId="0" fontId="0" fillId="19" borderId="0" xfId="0" applyFont="1" applyFill="1" applyAlignment="1">
      <alignment horizontal="center" textRotation="90" wrapText="1"/>
    </xf>
    <xf numFmtId="0" fontId="0" fillId="13" borderId="0" xfId="0" applyFont="1" applyFill="1" applyAlignment="1">
      <alignment horizontal="center" textRotation="90" wrapText="1"/>
    </xf>
    <xf numFmtId="0" fontId="0" fillId="20" borderId="0" xfId="0" applyFont="1" applyFill="1" applyAlignment="1">
      <alignment horizontal="center" textRotation="90" wrapText="1"/>
    </xf>
    <xf numFmtId="0" fontId="0" fillId="21" borderId="0" xfId="0" applyFont="1" applyFill="1" applyAlignment="1">
      <alignment horizontal="center" textRotation="90" wrapText="1"/>
    </xf>
    <xf numFmtId="0" fontId="0" fillId="14" borderId="0" xfId="0" applyFont="1" applyFill="1" applyAlignment="1">
      <alignment horizontal="center" textRotation="90" wrapText="1"/>
    </xf>
    <xf numFmtId="0" fontId="0" fillId="22" borderId="0" xfId="0" applyFont="1" applyFill="1" applyAlignment="1">
      <alignment horizontal="center" textRotation="90" wrapText="1"/>
    </xf>
    <xf numFmtId="0" fontId="0" fillId="23" borderId="0" xfId="0" applyFont="1" applyFill="1" applyAlignment="1">
      <alignment horizontal="center" textRotation="90" wrapText="1"/>
    </xf>
    <xf numFmtId="0" fontId="0" fillId="15" borderId="0" xfId="0" applyFont="1" applyFill="1" applyAlignment="1">
      <alignment horizontal="center" textRotation="90" wrapText="1"/>
    </xf>
    <xf numFmtId="0" fontId="29" fillId="12" borderId="0" xfId="0" applyFont="1" applyFill="1" applyAlignment="1">
      <alignment wrapText="1"/>
    </xf>
    <xf numFmtId="0" fontId="0" fillId="0" borderId="0" xfId="0" applyAlignment="1">
      <alignment horizontal="center" vertical="center" wrapText="1"/>
    </xf>
    <xf numFmtId="0" fontId="0" fillId="0" borderId="0" xfId="0" applyAlignment="1">
      <alignment horizontal="center" vertical="center" textRotation="45" wrapText="1"/>
    </xf>
    <xf numFmtId="0" fontId="0" fillId="0" borderId="0" xfId="0" applyAlignment="1">
      <alignment horizontal="center" vertical="center"/>
    </xf>
    <xf numFmtId="0" fontId="29" fillId="13" borderId="0" xfId="0" applyFont="1" applyFill="1" applyAlignment="1">
      <alignment wrapText="1"/>
    </xf>
    <xf numFmtId="0" fontId="0" fillId="14" borderId="0" xfId="0" applyFont="1" applyFill="1" applyAlignment="1">
      <alignment wrapText="1"/>
    </xf>
    <xf numFmtId="0" fontId="29" fillId="15" borderId="0" xfId="0" applyFont="1" applyFill="1" applyAlignment="1">
      <alignment wrapText="1"/>
    </xf>
    <xf numFmtId="0" fontId="29" fillId="24" borderId="0" xfId="0" applyFont="1" applyFill="1" applyAlignment="1">
      <alignment wrapText="1"/>
    </xf>
    <xf numFmtId="0" fontId="29" fillId="25" borderId="0" xfId="0" applyFont="1" applyFill="1" applyAlignment="1">
      <alignment wrapText="1"/>
    </xf>
    <xf numFmtId="0" fontId="29" fillId="26" borderId="0" xfId="0" applyFont="1" applyFill="1" applyAlignment="1">
      <alignment wrapText="1"/>
    </xf>
    <xf numFmtId="0" fontId="29" fillId="27" borderId="0" xfId="0" applyFont="1" applyFill="1" applyAlignment="1">
      <alignment wrapText="1"/>
    </xf>
    <xf numFmtId="0" fontId="30" fillId="0" borderId="0" xfId="0" applyFont="1" applyAlignment="1">
      <alignment wrapText="1"/>
    </xf>
    <xf numFmtId="0" fontId="0" fillId="0" borderId="4" xfId="0" applyBorder="1"/>
    <xf numFmtId="0" fontId="32" fillId="28" borderId="0" xfId="0" applyFont="1" applyFill="1" applyAlignment="1">
      <alignment horizontal="left" vertical="center"/>
    </xf>
    <xf numFmtId="0" fontId="0" fillId="29" borderId="0" xfId="0" applyFill="1"/>
    <xf numFmtId="0" fontId="32" fillId="28" borderId="0" xfId="0" applyFont="1" applyFill="1" applyAlignment="1">
      <alignment vertical="center"/>
    </xf>
    <xf numFmtId="0" fontId="32" fillId="28" borderId="4" xfId="0" applyFont="1" applyFill="1" applyBorder="1" applyAlignment="1">
      <alignment vertical="center"/>
    </xf>
    <xf numFmtId="0" fontId="3" fillId="0" borderId="0" xfId="0" applyFont="1"/>
    <xf numFmtId="0" fontId="26" fillId="30" borderId="13" xfId="0" applyFont="1" applyFill="1" applyBorder="1" applyAlignment="1">
      <alignment horizontal="center" textRotation="90"/>
    </xf>
    <xf numFmtId="0" fontId="26" fillId="30" borderId="14" xfId="0" applyFont="1" applyFill="1" applyBorder="1" applyAlignment="1">
      <alignment horizontal="center" textRotation="90"/>
    </xf>
    <xf numFmtId="0" fontId="26" fillId="30" borderId="15" xfId="0" applyFont="1" applyFill="1" applyBorder="1" applyAlignment="1">
      <alignment horizontal="center" textRotation="90"/>
    </xf>
    <xf numFmtId="0" fontId="26" fillId="31" borderId="13" xfId="0" applyFont="1" applyFill="1" applyBorder="1" applyAlignment="1">
      <alignment horizontal="center" textRotation="90"/>
    </xf>
    <xf numFmtId="0" fontId="26" fillId="31" borderId="14" xfId="0" applyFont="1" applyFill="1" applyBorder="1" applyAlignment="1">
      <alignment horizontal="center" textRotation="90"/>
    </xf>
    <xf numFmtId="0" fontId="26" fillId="31" borderId="16" xfId="0" applyFont="1" applyFill="1" applyBorder="1" applyAlignment="1">
      <alignment horizontal="center" textRotation="90"/>
    </xf>
    <xf numFmtId="0" fontId="26" fillId="30" borderId="4" xfId="0" applyFont="1" applyFill="1" applyBorder="1" applyAlignment="1">
      <alignment horizontal="center" textRotation="90"/>
    </xf>
    <xf numFmtId="0" fontId="26" fillId="31" borderId="4" xfId="0" applyFont="1" applyFill="1" applyBorder="1" applyAlignment="1">
      <alignment horizontal="center" textRotation="90"/>
    </xf>
    <xf numFmtId="0" fontId="26" fillId="31" borderId="15" xfId="0" applyFont="1" applyFill="1" applyBorder="1" applyAlignment="1">
      <alignment horizontal="center" textRotation="90"/>
    </xf>
    <xf numFmtId="0" fontId="26" fillId="9" borderId="0" xfId="0" applyFont="1" applyFill="1" applyAlignment="1">
      <alignment horizontal="center" textRotation="90"/>
    </xf>
    <xf numFmtId="0" fontId="26" fillId="9" borderId="4" xfId="0" applyFont="1" applyFill="1" applyBorder="1" applyAlignment="1">
      <alignment horizontal="center" textRotation="90"/>
    </xf>
    <xf numFmtId="0" fontId="3" fillId="9" borderId="4" xfId="0" applyFont="1" applyFill="1" applyBorder="1" applyAlignment="1">
      <alignment horizontal="center" wrapText="1"/>
    </xf>
    <xf numFmtId="0" fontId="3" fillId="0" borderId="4" xfId="0" applyFont="1" applyBorder="1" applyAlignment="1">
      <alignment horizontal="center" vertical="center"/>
    </xf>
    <xf numFmtId="0" fontId="28" fillId="0" borderId="0" xfId="0" applyFont="1"/>
    <xf numFmtId="0" fontId="0" fillId="0" borderId="0" xfId="0" applyAlignment="1">
      <alignment horizontal="center" vertical="center"/>
    </xf>
    <xf numFmtId="0" fontId="28" fillId="0" borderId="0" xfId="0" applyFont="1" applyAlignment="1">
      <alignment horizontal="right"/>
    </xf>
    <xf numFmtId="0" fontId="3" fillId="0" borderId="0" xfId="0" applyFont="1" applyAlignment="1">
      <alignment horizontal="center"/>
    </xf>
    <xf numFmtId="165" fontId="28" fillId="32" borderId="0" xfId="0" applyNumberFormat="1" applyFont="1" applyFill="1" applyAlignment="1">
      <alignment horizontal="center"/>
    </xf>
    <xf numFmtId="0" fontId="0" fillId="0" borderId="0" xfId="0" applyAlignment="1">
      <alignment horizontal="center"/>
    </xf>
    <xf numFmtId="166" fontId="0" fillId="3" borderId="0" xfId="0" applyNumberFormat="1" applyFill="1" applyAlignment="1">
      <alignment horizontal="center"/>
    </xf>
    <xf numFmtId="0" fontId="3" fillId="0" borderId="0" xfId="0" applyFont="1" applyAlignment="1">
      <alignment horizontal="center" vertical="center"/>
    </xf>
    <xf numFmtId="0" fontId="35" fillId="8" borderId="0" xfId="0" applyFont="1" applyFill="1" applyAlignment="1">
      <alignment horizontal="right" vertical="top" textRotation="90"/>
    </xf>
    <xf numFmtId="0" fontId="28" fillId="25" borderId="7" xfId="5" applyFont="1" applyFill="1" applyBorder="1" applyAlignment="1">
      <alignment horizontal="center" vertical="center" wrapText="1"/>
    </xf>
    <xf numFmtId="0" fontId="5" fillId="31" borderId="8" xfId="5" applyFont="1" applyFill="1" applyBorder="1" applyAlignment="1">
      <alignment vertical="center" wrapText="1"/>
    </xf>
    <xf numFmtId="0" fontId="5" fillId="31" borderId="17" xfId="5" applyFont="1" applyFill="1" applyBorder="1" applyAlignment="1">
      <alignment vertical="center" wrapText="1"/>
    </xf>
    <xf numFmtId="0" fontId="28" fillId="25" borderId="4" xfId="5" applyFont="1" applyFill="1" applyBorder="1" applyAlignment="1">
      <alignment horizontal="center" vertical="center" wrapText="1"/>
    </xf>
    <xf numFmtId="0" fontId="28" fillId="30" borderId="18" xfId="0" applyFont="1" applyFill="1" applyBorder="1" applyAlignment="1">
      <alignment horizontal="center" vertical="center" wrapText="1"/>
    </xf>
    <xf numFmtId="0" fontId="0" fillId="0" borderId="7" xfId="0" applyBorder="1"/>
    <xf numFmtId="0" fontId="36" fillId="30" borderId="18" xfId="5" applyFont="1" applyFill="1" applyBorder="1" applyAlignment="1">
      <alignment horizontal="center" vertical="center" wrapText="1"/>
    </xf>
    <xf numFmtId="0" fontId="36" fillId="30" borderId="19" xfId="5" applyFont="1" applyFill="1" applyBorder="1" applyAlignment="1">
      <alignment horizontal="center" vertical="center" wrapText="1"/>
    </xf>
    <xf numFmtId="0" fontId="36" fillId="33" borderId="6" xfId="2" applyFont="1" applyFill="1" applyBorder="1" applyAlignment="1">
      <alignment horizontal="center" vertical="center" wrapText="1"/>
    </xf>
    <xf numFmtId="0" fontId="38" fillId="33" borderId="18" xfId="2" applyFont="1" applyFill="1" applyBorder="1" applyAlignment="1">
      <alignment horizontal="center" vertical="center" wrapText="1"/>
    </xf>
    <xf numFmtId="0" fontId="36" fillId="33" borderId="18" xfId="5" applyFont="1" applyFill="1" applyBorder="1" applyAlignment="1">
      <alignment horizontal="center" vertical="center" wrapText="1"/>
    </xf>
    <xf numFmtId="0" fontId="36" fillId="33" borderId="18" xfId="2" applyFont="1" applyFill="1" applyBorder="1" applyAlignment="1">
      <alignment horizontal="center" vertical="center" textRotation="90" wrapText="1"/>
    </xf>
    <xf numFmtId="0" fontId="36" fillId="33" borderId="11" xfId="2" applyFont="1" applyFill="1" applyBorder="1" applyAlignment="1">
      <alignment horizontal="center" vertical="center" wrapText="1"/>
    </xf>
    <xf numFmtId="0" fontId="36" fillId="33" borderId="18" xfId="2" applyFont="1" applyFill="1" applyBorder="1" applyAlignment="1">
      <alignment horizontal="center" vertical="center" wrapText="1"/>
    </xf>
    <xf numFmtId="0" fontId="38" fillId="25" borderId="12" xfId="2" applyFont="1" applyFill="1" applyBorder="1" applyAlignment="1">
      <alignment horizontal="center" vertical="center" wrapText="1"/>
    </xf>
    <xf numFmtId="0" fontId="5" fillId="31" borderId="4" xfId="5" applyFont="1" applyFill="1" applyBorder="1" applyAlignment="1">
      <alignment vertical="center" wrapText="1"/>
    </xf>
    <xf numFmtId="0" fontId="41" fillId="5" borderId="12" xfId="2" applyFont="1" applyFill="1" applyBorder="1" applyAlignment="1">
      <alignment horizontal="center" vertical="center" textRotation="90" wrapText="1"/>
    </xf>
    <xf numFmtId="0" fontId="41" fillId="5" borderId="8" xfId="2" applyFont="1" applyFill="1" applyBorder="1" applyAlignment="1">
      <alignment horizontal="center" vertical="center" textRotation="90" wrapText="1"/>
    </xf>
    <xf numFmtId="0" fontId="41" fillId="5" borderId="4" xfId="2" applyFont="1" applyFill="1" applyBorder="1" applyAlignment="1">
      <alignment horizontal="center" vertical="center" textRotation="90" wrapText="1"/>
    </xf>
    <xf numFmtId="0" fontId="41" fillId="5" borderId="20" xfId="2" applyFont="1" applyFill="1" applyBorder="1" applyAlignment="1">
      <alignment horizontal="center" vertical="center" textRotation="90" wrapText="1"/>
    </xf>
    <xf numFmtId="0" fontId="36" fillId="30" borderId="4" xfId="2" applyFont="1" applyFill="1" applyBorder="1" applyAlignment="1">
      <alignment horizontal="center" vertical="center" wrapText="1"/>
    </xf>
    <xf numFmtId="0" fontId="41" fillId="4" borderId="4" xfId="2" applyFont="1" applyFill="1" applyBorder="1" applyAlignment="1">
      <alignment horizontal="center" vertical="center" wrapText="1"/>
    </xf>
    <xf numFmtId="0" fontId="41" fillId="3" borderId="4" xfId="2" applyFont="1" applyFill="1" applyBorder="1" applyAlignment="1">
      <alignment horizontal="center" vertical="center" wrapText="1"/>
    </xf>
    <xf numFmtId="0" fontId="42" fillId="0" borderId="4" xfId="0" applyFont="1" applyBorder="1" applyAlignment="1">
      <alignment vertical="center" wrapText="1"/>
    </xf>
    <xf numFmtId="0" fontId="41" fillId="0" borderId="18" xfId="0" applyFont="1" applyBorder="1" applyAlignment="1">
      <alignment horizontal="center" vertical="center"/>
    </xf>
    <xf numFmtId="0" fontId="41" fillId="33" borderId="18" xfId="2" applyFont="1" applyFill="1" applyBorder="1" applyAlignment="1">
      <alignment horizontal="center" vertical="center" wrapText="1"/>
    </xf>
    <xf numFmtId="0" fontId="41" fillId="0" borderId="4" xfId="0" applyFont="1" applyBorder="1" applyAlignment="1">
      <alignment horizontal="center" vertical="center"/>
    </xf>
    <xf numFmtId="0" fontId="8" fillId="0" borderId="4" xfId="0" applyFont="1" applyBorder="1" applyAlignment="1">
      <alignment horizontal="center" vertical="center"/>
    </xf>
    <xf numFmtId="0" fontId="41" fillId="3" borderId="4" xfId="0" applyFont="1" applyFill="1" applyBorder="1" applyAlignment="1">
      <alignment horizontal="center" vertical="center"/>
    </xf>
    <xf numFmtId="0" fontId="0" fillId="0" borderId="6" xfId="0" applyBorder="1" applyAlignment="1">
      <alignment horizontal="center" vertical="center"/>
    </xf>
    <xf numFmtId="0" fontId="3" fillId="0" borderId="18" xfId="0" applyFont="1" applyBorder="1" applyAlignment="1">
      <alignment horizontal="center" vertical="center"/>
    </xf>
    <xf numFmtId="0" fontId="43" fillId="31" borderId="4" xfId="0" applyFont="1" applyFill="1" applyBorder="1" applyAlignment="1">
      <alignment horizontal="center" vertical="center" wrapText="1"/>
    </xf>
    <xf numFmtId="0" fontId="41" fillId="34" borderId="4" xfId="2" applyFont="1" applyFill="1" applyBorder="1" applyAlignment="1">
      <alignment horizontal="center" vertical="center" wrapText="1"/>
    </xf>
    <xf numFmtId="0" fontId="0" fillId="0" borderId="4" xfId="0" applyBorder="1" applyAlignment="1">
      <alignment horizontal="center" vertical="center"/>
    </xf>
    <xf numFmtId="0" fontId="0" fillId="0" borderId="18" xfId="0" applyBorder="1" applyAlignment="1">
      <alignment horizontal="center" vertical="center"/>
    </xf>
    <xf numFmtId="0" fontId="41" fillId="0" borderId="4" xfId="2" applyFont="1" applyBorder="1" applyAlignment="1">
      <alignment horizontal="center" vertical="center" wrapText="1"/>
    </xf>
    <xf numFmtId="0" fontId="0" fillId="9" borderId="0" xfId="0" applyFill="1"/>
    <xf numFmtId="0" fontId="35" fillId="9" borderId="0" xfId="0" applyFont="1" applyFill="1" applyAlignment="1">
      <alignment horizontal="right" vertical="top" textRotation="90"/>
    </xf>
    <xf numFmtId="0" fontId="42" fillId="9" borderId="0" xfId="2" applyFont="1" applyFill="1" applyAlignment="1">
      <alignment vertical="center" wrapText="1"/>
    </xf>
    <xf numFmtId="0" fontId="41" fillId="9" borderId="4" xfId="0" applyFont="1" applyFill="1" applyBorder="1" applyAlignment="1">
      <alignment horizontal="center" vertical="center"/>
    </xf>
    <xf numFmtId="0" fontId="41" fillId="33" borderId="4" xfId="2" applyFont="1" applyFill="1" applyBorder="1" applyAlignment="1">
      <alignment horizontal="center" vertical="center" wrapText="1"/>
    </xf>
    <xf numFmtId="0" fontId="0" fillId="9" borderId="4" xfId="0" applyFill="1" applyBorder="1" applyAlignment="1">
      <alignment horizontal="center" vertical="center"/>
    </xf>
    <xf numFmtId="0" fontId="3" fillId="9" borderId="4" xfId="0" applyFont="1" applyFill="1" applyBorder="1" applyAlignment="1">
      <alignment horizontal="center" vertical="center"/>
    </xf>
    <xf numFmtId="0" fontId="8" fillId="9" borderId="4" xfId="0" applyFont="1" applyFill="1" applyBorder="1" applyAlignment="1">
      <alignment horizontal="center" vertical="center"/>
    </xf>
    <xf numFmtId="0" fontId="41" fillId="36" borderId="4" xfId="2" applyFont="1" applyFill="1" applyBorder="1" applyAlignment="1">
      <alignment horizontal="center" vertical="center" wrapText="1"/>
    </xf>
    <xf numFmtId="0" fontId="41" fillId="9" borderId="4" xfId="2" applyFont="1" applyFill="1" applyBorder="1" applyAlignment="1">
      <alignment horizontal="center" vertical="center" wrapText="1"/>
    </xf>
    <xf numFmtId="0" fontId="41" fillId="3" borderId="12" xfId="2" applyFont="1" applyFill="1" applyBorder="1" applyAlignment="1">
      <alignment horizontal="center" vertical="center" wrapText="1"/>
    </xf>
    <xf numFmtId="0" fontId="8" fillId="0" borderId="18" xfId="0" applyFont="1" applyBorder="1" applyAlignment="1">
      <alignment horizontal="center" vertical="center"/>
    </xf>
    <xf numFmtId="165" fontId="0" fillId="9" borderId="4" xfId="0" applyNumberFormat="1" applyFill="1" applyBorder="1" applyAlignment="1">
      <alignment horizontal="center" vertical="center"/>
    </xf>
    <xf numFmtId="0" fontId="24" fillId="0" borderId="0" xfId="0" applyFont="1"/>
    <xf numFmtId="0" fontId="35" fillId="0" borderId="0" xfId="0" applyFont="1" applyAlignment="1">
      <alignment vertical="center"/>
    </xf>
    <xf numFmtId="0" fontId="35" fillId="0" borderId="0" xfId="0" applyFont="1" applyAlignment="1">
      <alignment horizontal="center" vertical="center"/>
    </xf>
    <xf numFmtId="0" fontId="35" fillId="37" borderId="8" xfId="0" applyFont="1" applyFill="1" applyBorder="1" applyAlignment="1">
      <alignment horizontal="center" vertical="center"/>
    </xf>
    <xf numFmtId="0" fontId="35" fillId="0" borderId="0" xfId="0" applyFont="1" applyAlignment="1">
      <alignment horizontal="left"/>
    </xf>
    <xf numFmtId="0" fontId="35" fillId="37" borderId="10" xfId="0" applyFont="1" applyFill="1" applyBorder="1"/>
    <xf numFmtId="0" fontId="0" fillId="0" borderId="0" xfId="0" applyAlignment="1">
      <alignment horizontal="left"/>
    </xf>
    <xf numFmtId="0" fontId="35" fillId="37" borderId="10" xfId="0" applyFont="1" applyFill="1" applyBorder="1" applyAlignment="1">
      <alignment horizontal="center" vertical="center"/>
    </xf>
    <xf numFmtId="0" fontId="35" fillId="9" borderId="0" xfId="0" applyFont="1" applyFill="1"/>
    <xf numFmtId="0" fontId="35" fillId="38" borderId="2" xfId="0" applyFont="1" applyFill="1" applyBorder="1" applyAlignment="1">
      <alignment horizontal="center" vertical="center"/>
    </xf>
    <xf numFmtId="0" fontId="35" fillId="38" borderId="22" xfId="0" applyFont="1" applyFill="1" applyBorder="1" applyAlignment="1">
      <alignment horizontal="center" vertical="center"/>
    </xf>
    <xf numFmtId="0" fontId="35" fillId="38" borderId="23" xfId="0" applyFont="1" applyFill="1" applyBorder="1" applyAlignment="1">
      <alignment horizontal="center" vertical="center"/>
    </xf>
    <xf numFmtId="0" fontId="46" fillId="39" borderId="4" xfId="0" applyFont="1" applyFill="1" applyBorder="1" applyAlignment="1">
      <alignment horizontal="center" vertical="center"/>
    </xf>
    <xf numFmtId="0" fontId="46" fillId="39" borderId="20" xfId="0" applyFont="1" applyFill="1" applyBorder="1" applyAlignment="1">
      <alignment horizontal="center" vertical="center"/>
    </xf>
    <xf numFmtId="0" fontId="46" fillId="40" borderId="20" xfId="0" applyFont="1" applyFill="1" applyBorder="1" applyAlignment="1">
      <alignment horizontal="center" vertical="center" wrapText="1"/>
    </xf>
    <xf numFmtId="0" fontId="43" fillId="38" borderId="4" xfId="0" applyFont="1" applyFill="1" applyBorder="1" applyAlignment="1">
      <alignment horizontal="center" vertical="center" wrapText="1"/>
    </xf>
    <xf numFmtId="0" fontId="47" fillId="38" borderId="4" xfId="0" applyFont="1" applyFill="1" applyBorder="1" applyAlignment="1">
      <alignment horizontal="center" vertical="center"/>
    </xf>
    <xf numFmtId="0" fontId="43" fillId="38" borderId="4" xfId="0" applyFont="1" applyFill="1" applyBorder="1" applyAlignment="1">
      <alignment horizontal="center" vertical="center"/>
    </xf>
    <xf numFmtId="0" fontId="43" fillId="38" borderId="12" xfId="0" applyFont="1" applyFill="1" applyBorder="1" applyAlignment="1">
      <alignment horizontal="center" vertical="center"/>
    </xf>
    <xf numFmtId="0" fontId="43" fillId="31" borderId="4" xfId="0" applyFont="1" applyFill="1" applyBorder="1" applyAlignment="1">
      <alignment horizontal="center" vertical="center" wrapText="1"/>
    </xf>
    <xf numFmtId="0" fontId="43" fillId="41"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48" fillId="38" borderId="4" xfId="0" applyFont="1" applyFill="1" applyBorder="1" applyAlignment="1">
      <alignment horizontal="center" vertical="center" wrapText="1"/>
    </xf>
    <xf numFmtId="0" fontId="43" fillId="0" borderId="0" xfId="0" applyFont="1" applyAlignment="1">
      <alignment vertical="center" wrapText="1"/>
    </xf>
    <xf numFmtId="0" fontId="47" fillId="38" borderId="4" xfId="0" applyFont="1" applyFill="1" applyBorder="1" applyAlignment="1">
      <alignment horizontal="center" vertical="center" wrapText="1"/>
    </xf>
    <xf numFmtId="165" fontId="43" fillId="41" borderId="4" xfId="0" applyNumberFormat="1" applyFont="1" applyFill="1" applyBorder="1" applyAlignment="1">
      <alignment horizontal="center" vertical="center" wrapText="1"/>
    </xf>
    <xf numFmtId="0" fontId="43" fillId="42" borderId="4" xfId="0" applyFont="1" applyFill="1" applyBorder="1" applyAlignment="1">
      <alignment horizontal="center" vertical="center"/>
    </xf>
    <xf numFmtId="167" fontId="43" fillId="38" borderId="4" xfId="0" applyNumberFormat="1" applyFont="1" applyFill="1" applyBorder="1" applyAlignment="1">
      <alignment horizontal="center" vertical="center"/>
    </xf>
    <xf numFmtId="0" fontId="49" fillId="38" borderId="4" xfId="0" applyFont="1" applyFill="1" applyBorder="1" applyAlignment="1">
      <alignment horizontal="center" vertical="center" wrapText="1"/>
    </xf>
    <xf numFmtId="0" fontId="43" fillId="42" borderId="18" xfId="0" applyFont="1" applyFill="1" applyBorder="1" applyAlignment="1">
      <alignment horizontal="center" vertical="center"/>
    </xf>
    <xf numFmtId="0" fontId="43" fillId="42" borderId="8" xfId="0" applyFont="1" applyFill="1" applyBorder="1" applyAlignment="1">
      <alignment horizontal="center" vertical="center" wrapText="1"/>
    </xf>
    <xf numFmtId="0" fontId="43" fillId="42" borderId="12" xfId="0" applyFont="1" applyFill="1" applyBorder="1" applyAlignment="1">
      <alignment horizontal="center" vertical="center" wrapText="1"/>
    </xf>
    <xf numFmtId="0" fontId="43" fillId="42" borderId="4" xfId="0" applyFont="1" applyFill="1" applyBorder="1" applyAlignment="1">
      <alignment horizontal="center" vertical="center" wrapText="1"/>
    </xf>
    <xf numFmtId="0" fontId="43" fillId="42" borderId="18" xfId="0" applyFont="1" applyFill="1" applyBorder="1" applyAlignment="1">
      <alignment horizontal="center" vertical="center" wrapText="1"/>
    </xf>
    <xf numFmtId="0" fontId="43" fillId="38" borderId="4" xfId="0" applyFont="1" applyFill="1" applyBorder="1" applyAlignment="1">
      <alignment horizontal="center" vertical="center"/>
    </xf>
    <xf numFmtId="166" fontId="43" fillId="41" borderId="4" xfId="0" applyNumberFormat="1" applyFont="1" applyFill="1" applyBorder="1" applyAlignment="1">
      <alignment horizontal="center" vertical="center" wrapText="1"/>
    </xf>
    <xf numFmtId="0" fontId="50" fillId="38" borderId="4" xfId="0" applyFont="1" applyFill="1" applyBorder="1" applyAlignment="1">
      <alignment horizontal="center" vertical="center" wrapText="1"/>
    </xf>
    <xf numFmtId="0" fontId="41" fillId="3" borderId="4" xfId="0" applyFont="1" applyFill="1" applyBorder="1" applyAlignment="1">
      <alignment horizontal="center" vertical="center"/>
    </xf>
    <xf numFmtId="0" fontId="41" fillId="0" borderId="4" xfId="0" applyFont="1" applyBorder="1" applyAlignment="1">
      <alignment horizontal="center" vertical="center"/>
    </xf>
    <xf numFmtId="0" fontId="38" fillId="3" borderId="4" xfId="0" applyFont="1" applyFill="1" applyBorder="1" applyAlignment="1">
      <alignment horizontal="center" vertical="center"/>
    </xf>
    <xf numFmtId="0" fontId="36" fillId="46" borderId="11" xfId="2" applyFont="1" applyFill="1" applyBorder="1" applyAlignment="1">
      <alignment horizontal="center" vertical="center" wrapText="1"/>
    </xf>
    <xf numFmtId="0" fontId="0" fillId="43" borderId="0" xfId="0" applyFill="1" applyBorder="1"/>
    <xf numFmtId="0" fontId="36" fillId="45" borderId="11" xfId="5" applyFont="1" applyFill="1" applyBorder="1" applyAlignment="1">
      <alignment horizontal="center" vertical="center" wrapText="1"/>
    </xf>
    <xf numFmtId="0" fontId="36" fillId="45" borderId="0" xfId="5" applyFont="1" applyFill="1" applyBorder="1" applyAlignment="1">
      <alignment horizontal="center" vertical="center" wrapText="1"/>
    </xf>
    <xf numFmtId="0" fontId="38" fillId="46" borderId="11" xfId="2" applyFont="1" applyFill="1" applyBorder="1" applyAlignment="1">
      <alignment horizontal="center" vertical="center" wrapText="1"/>
    </xf>
    <xf numFmtId="0" fontId="36" fillId="46" borderId="11" xfId="5" applyFont="1" applyFill="1" applyBorder="1" applyAlignment="1">
      <alignment horizontal="center" vertical="center" wrapText="1"/>
    </xf>
    <xf numFmtId="0" fontId="36" fillId="46" borderId="11" xfId="2" applyFont="1" applyFill="1" applyBorder="1" applyAlignment="1">
      <alignment horizontal="center" vertical="center" textRotation="90" wrapText="1"/>
    </xf>
    <xf numFmtId="0" fontId="38" fillId="47" borderId="21" xfId="2" applyFont="1" applyFill="1" applyBorder="1" applyAlignment="1">
      <alignment horizontal="center" vertical="center" wrapText="1"/>
    </xf>
    <xf numFmtId="0" fontId="5" fillId="46" borderId="21" xfId="5" applyFont="1" applyFill="1" applyBorder="1" applyAlignment="1">
      <alignment horizontal="center" vertical="center" textRotation="90" wrapText="1"/>
    </xf>
    <xf numFmtId="0" fontId="5" fillId="46" borderId="17" xfId="5" applyFont="1" applyFill="1" applyBorder="1" applyAlignment="1">
      <alignment horizontal="center" vertical="center" textRotation="90" wrapText="1"/>
    </xf>
    <xf numFmtId="0" fontId="5" fillId="46" borderId="17" xfId="5" applyFont="1" applyFill="1" applyBorder="1" applyAlignment="1">
      <alignment vertical="center" wrapText="1"/>
    </xf>
    <xf numFmtId="0" fontId="39" fillId="46" borderId="17" xfId="5" applyFont="1" applyFill="1" applyBorder="1" applyAlignment="1">
      <alignment horizontal="center" vertical="center" wrapText="1"/>
    </xf>
    <xf numFmtId="0" fontId="41" fillId="48" borderId="21" xfId="2" applyFont="1" applyFill="1" applyBorder="1" applyAlignment="1">
      <alignment horizontal="center" vertical="center" textRotation="90" wrapText="1"/>
    </xf>
    <xf numFmtId="0" fontId="41" fillId="48" borderId="11" xfId="2" applyFont="1" applyFill="1" applyBorder="1" applyAlignment="1">
      <alignment horizontal="center" vertical="center" textRotation="90" wrapText="1"/>
    </xf>
    <xf numFmtId="0" fontId="41" fillId="48" borderId="0" xfId="2" applyFont="1" applyFill="1" applyBorder="1" applyAlignment="1">
      <alignment horizontal="center" vertical="center" textRotation="90" wrapText="1"/>
    </xf>
    <xf numFmtId="0" fontId="36" fillId="45" borderId="11" xfId="2" applyFont="1" applyFill="1" applyBorder="1" applyAlignment="1">
      <alignment horizontal="center" vertical="center" wrapText="1"/>
    </xf>
    <xf numFmtId="0" fontId="52" fillId="43" borderId="0" xfId="0" applyFont="1" applyFill="1"/>
    <xf numFmtId="0" fontId="38" fillId="3" borderId="4" xfId="0" applyFont="1" applyFill="1" applyBorder="1" applyAlignment="1">
      <alignment vertical="center"/>
    </xf>
    <xf numFmtId="0" fontId="53" fillId="0" borderId="0" xfId="0" applyFont="1"/>
    <xf numFmtId="0" fontId="0" fillId="0" borderId="0" xfId="0" applyBorder="1"/>
    <xf numFmtId="0" fontId="56" fillId="3" borderId="4" xfId="0" applyFont="1" applyFill="1" applyBorder="1" applyAlignment="1">
      <alignment vertical="center" wrapText="1"/>
    </xf>
    <xf numFmtId="0" fontId="58" fillId="0" borderId="0" xfId="0" applyFont="1" applyBorder="1" applyAlignment="1">
      <alignment horizontal="left" vertical="center" wrapText="1"/>
    </xf>
    <xf numFmtId="0" fontId="58" fillId="0" borderId="0" xfId="0" applyFont="1" applyBorder="1" applyAlignment="1">
      <alignment horizontal="left" vertical="center"/>
    </xf>
    <xf numFmtId="0" fontId="0" fillId="9" borderId="4" xfId="0" applyFill="1" applyBorder="1" applyAlignment="1">
      <alignment horizontal="center" vertical="center"/>
    </xf>
    <xf numFmtId="0" fontId="41" fillId="3" borderId="4" xfId="0" applyFont="1" applyFill="1" applyBorder="1" applyAlignment="1">
      <alignment horizontal="center" vertical="center"/>
    </xf>
    <xf numFmtId="0" fontId="41" fillId="0" borderId="4" xfId="0" applyFont="1" applyBorder="1" applyAlignment="1">
      <alignment horizontal="center" vertical="center"/>
    </xf>
    <xf numFmtId="0" fontId="55" fillId="51" borderId="4" xfId="2" applyFont="1" applyFill="1" applyBorder="1" applyAlignment="1">
      <alignment horizontal="center" vertical="center" wrapText="1"/>
    </xf>
    <xf numFmtId="0" fontId="60" fillId="0" borderId="0" xfId="0" applyFont="1" applyAlignment="1">
      <alignment vertical="center"/>
    </xf>
    <xf numFmtId="0" fontId="61" fillId="0" borderId="0" xfId="0" applyFont="1"/>
    <xf numFmtId="0" fontId="8" fillId="52" borderId="4" xfId="0" applyFont="1" applyFill="1" applyBorder="1" applyAlignment="1">
      <alignment vertical="center"/>
    </xf>
    <xf numFmtId="0" fontId="0" fillId="0" borderId="4" xfId="0" applyFont="1" applyBorder="1" applyAlignment="1">
      <alignment vertical="center" wrapText="1"/>
    </xf>
    <xf numFmtId="0" fontId="62" fillId="0" borderId="4" xfId="0" applyFont="1" applyBorder="1" applyAlignment="1">
      <alignment horizontal="center" vertical="center" wrapText="1"/>
    </xf>
    <xf numFmtId="0" fontId="62" fillId="3" borderId="4" xfId="0" applyFont="1" applyFill="1" applyBorder="1" applyAlignment="1">
      <alignment horizontal="center" vertical="center" wrapText="1"/>
    </xf>
    <xf numFmtId="0" fontId="64" fillId="3" borderId="12" xfId="0" applyFont="1" applyFill="1" applyBorder="1" applyAlignment="1" applyProtection="1">
      <alignment horizontal="center" vertical="center"/>
    </xf>
    <xf numFmtId="0" fontId="64" fillId="3" borderId="4" xfId="0" applyFont="1" applyFill="1" applyBorder="1" applyAlignment="1" applyProtection="1">
      <alignment horizontal="center" vertical="center"/>
    </xf>
    <xf numFmtId="0" fontId="35" fillId="44" borderId="11" xfId="0" applyFont="1" applyFill="1" applyBorder="1" applyAlignment="1">
      <alignment horizontal="right" vertical="top" textRotation="90"/>
    </xf>
    <xf numFmtId="0" fontId="55" fillId="43" borderId="18" xfId="0" applyFont="1" applyFill="1" applyBorder="1" applyAlignment="1">
      <alignment horizontal="center" vertical="center"/>
    </xf>
    <xf numFmtId="0" fontId="55" fillId="53" borderId="4" xfId="2" applyFont="1" applyFill="1" applyBorder="1" applyAlignment="1">
      <alignment horizontal="center" vertical="center" wrapText="1"/>
    </xf>
    <xf numFmtId="0" fontId="42" fillId="9" borderId="17" xfId="2" applyFont="1" applyFill="1" applyBorder="1" applyAlignment="1">
      <alignment vertical="center" wrapText="1"/>
    </xf>
    <xf numFmtId="0" fontId="41" fillId="3" borderId="4" xfId="0" applyFont="1" applyFill="1" applyBorder="1" applyAlignment="1">
      <alignment horizontal="center" vertical="center"/>
    </xf>
    <xf numFmtId="0" fontId="41" fillId="0" borderId="4" xfId="0" applyFont="1" applyBorder="1" applyAlignment="1">
      <alignment horizontal="center" vertical="center"/>
    </xf>
    <xf numFmtId="0" fontId="41" fillId="0" borderId="4" xfId="0" applyFont="1" applyBorder="1" applyAlignment="1">
      <alignment horizontal="center" vertical="center"/>
    </xf>
    <xf numFmtId="0" fontId="12" fillId="0" borderId="0" xfId="0" applyFont="1" applyBorder="1" applyAlignment="1">
      <alignment horizontal="left" vertical="center" wrapText="1"/>
    </xf>
    <xf numFmtId="0" fontId="10" fillId="0" borderId="0" xfId="0" applyFont="1" applyBorder="1" applyAlignment="1">
      <alignment horizontal="center" vertical="center" wrapText="1"/>
    </xf>
    <xf numFmtId="0" fontId="18" fillId="0" borderId="0" xfId="0" applyFont="1" applyBorder="1" applyAlignment="1">
      <alignment horizontal="left" vertical="center" wrapText="1"/>
    </xf>
    <xf numFmtId="0" fontId="10" fillId="0" borderId="0" xfId="0" applyFont="1" applyBorder="1" applyAlignment="1">
      <alignment horizontal="left" wrapText="1"/>
    </xf>
    <xf numFmtId="0" fontId="10" fillId="0" borderId="0" xfId="0" applyFont="1" applyBorder="1" applyAlignment="1">
      <alignment horizontal="left" vertical="center" wrapText="1"/>
    </xf>
    <xf numFmtId="0" fontId="18" fillId="9" borderId="4" xfId="0" applyFont="1" applyFill="1" applyBorder="1" applyAlignment="1">
      <alignment horizontal="center" wrapText="1"/>
    </xf>
    <xf numFmtId="0" fontId="10" fillId="10" borderId="4" xfId="0" applyFont="1" applyFill="1" applyBorder="1" applyAlignment="1">
      <alignment horizontal="center" vertical="center" wrapText="1"/>
    </xf>
    <xf numFmtId="0" fontId="18" fillId="8" borderId="3" xfId="0" applyFont="1" applyFill="1" applyBorder="1" applyAlignment="1">
      <alignment horizontal="left" vertical="center" wrapText="1"/>
    </xf>
    <xf numFmtId="0" fontId="18" fillId="8" borderId="0" xfId="0" applyFont="1" applyFill="1" applyBorder="1" applyAlignment="1">
      <alignment horizontal="left" vertical="top" wrapText="1"/>
    </xf>
    <xf numFmtId="0" fontId="18" fillId="8" borderId="0" xfId="0" applyFont="1" applyFill="1" applyBorder="1" applyAlignment="1">
      <alignment horizontal="left" wrapText="1"/>
    </xf>
    <xf numFmtId="0" fontId="17" fillId="0" borderId="0" xfId="0" applyFont="1" applyBorder="1" applyAlignment="1">
      <alignment horizontal="left" vertical="center" wrapText="1"/>
    </xf>
    <xf numFmtId="0" fontId="7" fillId="0" borderId="0" xfId="0" applyFont="1" applyBorder="1" applyAlignment="1">
      <alignment horizontal="left"/>
    </xf>
    <xf numFmtId="0" fontId="8" fillId="0" borderId="0" xfId="0" applyFont="1" applyBorder="1" applyAlignment="1">
      <alignment horizontal="left" vertical="center" wrapText="1"/>
    </xf>
    <xf numFmtId="0" fontId="8" fillId="2" borderId="0" xfId="0" applyFont="1" applyFill="1" applyBorder="1" applyAlignment="1">
      <alignment horizontal="left" vertical="center" wrapText="1"/>
    </xf>
    <xf numFmtId="0" fontId="11" fillId="0" borderId="0" xfId="0" applyFont="1" applyBorder="1" applyAlignment="1">
      <alignment horizontal="left" wrapText="1"/>
    </xf>
    <xf numFmtId="0" fontId="5" fillId="0" borderId="0" xfId="0" applyFont="1" applyBorder="1" applyAlignment="1">
      <alignment horizontal="left" wrapText="1"/>
    </xf>
    <xf numFmtId="0" fontId="5" fillId="3" borderId="0" xfId="0" applyFont="1" applyFill="1" applyBorder="1" applyAlignment="1">
      <alignment horizontal="left" wrapText="1"/>
    </xf>
    <xf numFmtId="0" fontId="8" fillId="4" borderId="0" xfId="0" applyFont="1" applyFill="1" applyBorder="1" applyAlignment="1">
      <alignment horizontal="left" vertical="center" wrapText="1"/>
    </xf>
    <xf numFmtId="0" fontId="8" fillId="0" borderId="2" xfId="0" applyFont="1" applyBorder="1" applyAlignment="1">
      <alignment horizontal="center" vertical="center" wrapText="1"/>
    </xf>
    <xf numFmtId="164" fontId="7" fillId="0" borderId="0" xfId="0" applyNumberFormat="1" applyFont="1" applyBorder="1" applyAlignment="1">
      <alignment horizontal="left"/>
    </xf>
    <xf numFmtId="0" fontId="3" fillId="9" borderId="4" xfId="0" applyFont="1" applyFill="1" applyBorder="1" applyAlignment="1">
      <alignment horizontal="center" vertical="center" wrapText="1"/>
    </xf>
    <xf numFmtId="0" fontId="0" fillId="9" borderId="9" xfId="0" applyFill="1" applyBorder="1" applyAlignment="1">
      <alignment horizontal="center" vertical="center"/>
    </xf>
    <xf numFmtId="0" fontId="0" fillId="9" borderId="7" xfId="0" applyFill="1" applyBorder="1" applyAlignment="1">
      <alignment horizontal="center" vertical="center"/>
    </xf>
    <xf numFmtId="0" fontId="3" fillId="9" borderId="12" xfId="0" applyFont="1" applyFill="1" applyBorder="1" applyAlignment="1">
      <alignment horizontal="center" vertical="center" wrapText="1"/>
    </xf>
    <xf numFmtId="0" fontId="0" fillId="9" borderId="12" xfId="0" applyFill="1" applyBorder="1" applyAlignment="1">
      <alignment horizontal="center" vertical="center"/>
    </xf>
    <xf numFmtId="0" fontId="26" fillId="11" borderId="4" xfId="0" applyFont="1" applyFill="1" applyBorder="1" applyAlignment="1">
      <alignment horizontal="center" vertical="center" wrapText="1"/>
    </xf>
    <xf numFmtId="0" fontId="24" fillId="0" borderId="11" xfId="0" applyFont="1" applyBorder="1" applyAlignment="1">
      <alignment horizontal="center"/>
    </xf>
    <xf numFmtId="0" fontId="27" fillId="12" borderId="0" xfId="0" applyFont="1" applyFill="1" applyBorder="1" applyAlignment="1">
      <alignment horizontal="center" vertical="center" wrapText="1"/>
    </xf>
    <xf numFmtId="0" fontId="28" fillId="13" borderId="0" xfId="0" applyFont="1" applyFill="1" applyBorder="1" applyAlignment="1">
      <alignment horizontal="center" vertical="center" wrapText="1"/>
    </xf>
    <xf numFmtId="0" fontId="28" fillId="14" borderId="0" xfId="0" applyFont="1" applyFill="1" applyBorder="1" applyAlignment="1">
      <alignment horizontal="center" vertical="center" wrapText="1"/>
    </xf>
    <xf numFmtId="0" fontId="28" fillId="15" borderId="0" xfId="0" applyFont="1" applyFill="1" applyBorder="1" applyAlignment="1">
      <alignment horizontal="center" vertical="center" wrapText="1"/>
    </xf>
    <xf numFmtId="0" fontId="32" fillId="28" borderId="0" xfId="0" applyFont="1" applyFill="1" applyBorder="1" applyAlignment="1">
      <alignment horizontal="left" vertical="center"/>
    </xf>
    <xf numFmtId="0" fontId="34" fillId="0" borderId="0" xfId="0" applyFont="1" applyBorder="1" applyAlignment="1">
      <alignment horizontal="center" vertical="center" wrapText="1"/>
    </xf>
    <xf numFmtId="0" fontId="32" fillId="28" borderId="0" xfId="0" applyFont="1" applyFill="1" applyBorder="1" applyAlignment="1">
      <alignment horizontal="center" vertical="top" textRotation="90"/>
    </xf>
    <xf numFmtId="0" fontId="0" fillId="9" borderId="4" xfId="0" applyFill="1" applyBorder="1" applyAlignment="1">
      <alignment horizontal="center" vertical="center"/>
    </xf>
    <xf numFmtId="0" fontId="31" fillId="0" borderId="0" xfId="0" applyFont="1" applyBorder="1" applyAlignment="1">
      <alignment horizontal="center" vertical="center"/>
    </xf>
    <xf numFmtId="0" fontId="63" fillId="0" borderId="21" xfId="0" applyFont="1" applyBorder="1"/>
    <xf numFmtId="0" fontId="35" fillId="8" borderId="0" xfId="0" applyFont="1" applyFill="1" applyBorder="1" applyAlignment="1">
      <alignment horizontal="center" vertical="center" textRotation="90"/>
    </xf>
    <xf numFmtId="0" fontId="41" fillId="3" borderId="4" xfId="0" applyFont="1" applyFill="1" applyBorder="1" applyAlignment="1">
      <alignment horizontal="center" vertical="center"/>
    </xf>
    <xf numFmtId="0" fontId="42" fillId="9" borderId="17" xfId="2" applyFont="1" applyFill="1" applyBorder="1" applyAlignment="1">
      <alignment horizontal="center" vertical="center" wrapText="1"/>
    </xf>
    <xf numFmtId="0" fontId="8" fillId="35" borderId="18" xfId="0" applyFont="1" applyFill="1" applyBorder="1" applyAlignment="1">
      <alignment horizontal="center" vertical="center"/>
    </xf>
    <xf numFmtId="0" fontId="42" fillId="3" borderId="4" xfId="2" applyFont="1" applyFill="1" applyBorder="1" applyAlignment="1">
      <alignment horizontal="center" vertical="center" wrapText="1"/>
    </xf>
    <xf numFmtId="165" fontId="38" fillId="33" borderId="4" xfId="2" applyNumberFormat="1" applyFont="1" applyFill="1" applyBorder="1" applyAlignment="1">
      <alignment horizontal="center" vertical="center" wrapText="1"/>
    </xf>
    <xf numFmtId="0" fontId="42" fillId="3" borderId="18" xfId="2" applyFont="1" applyFill="1" applyBorder="1" applyAlignment="1">
      <alignment horizontal="center" vertical="center" wrapText="1"/>
    </xf>
    <xf numFmtId="0" fontId="41" fillId="0" borderId="4" xfId="0" applyFont="1" applyBorder="1" applyAlignment="1">
      <alignment horizontal="center" vertical="center" wrapText="1"/>
    </xf>
    <xf numFmtId="0" fontId="59" fillId="50" borderId="21" xfId="2" applyFont="1" applyFill="1" applyBorder="1" applyAlignment="1">
      <alignment horizontal="left" vertical="center" wrapText="1"/>
    </xf>
    <xf numFmtId="0" fontId="38" fillId="3" borderId="4" xfId="0" applyFont="1" applyFill="1" applyBorder="1" applyAlignment="1">
      <alignment horizontal="center" vertical="center"/>
    </xf>
    <xf numFmtId="0" fontId="54" fillId="49" borderId="21" xfId="0" applyFont="1" applyFill="1" applyBorder="1" applyAlignment="1">
      <alignment horizontal="center" vertical="center" textRotation="90"/>
    </xf>
    <xf numFmtId="0" fontId="54" fillId="49" borderId="0" xfId="0" applyFont="1" applyFill="1" applyBorder="1" applyAlignment="1">
      <alignment horizontal="center" vertical="center" textRotation="90"/>
    </xf>
    <xf numFmtId="0" fontId="54" fillId="49" borderId="12" xfId="0" applyFont="1" applyFill="1" applyBorder="1" applyAlignment="1">
      <alignment vertical="center" textRotation="90"/>
    </xf>
    <xf numFmtId="0" fontId="54" fillId="49" borderId="20" xfId="0" applyFont="1" applyFill="1" applyBorder="1" applyAlignment="1">
      <alignment vertical="center" textRotation="90"/>
    </xf>
    <xf numFmtId="0" fontId="54" fillId="49" borderId="18" xfId="0" applyFont="1" applyFill="1" applyBorder="1" applyAlignment="1">
      <alignment vertical="center" textRotation="90"/>
    </xf>
    <xf numFmtId="0" fontId="42" fillId="3" borderId="12" xfId="2" applyFont="1" applyFill="1" applyBorder="1" applyAlignment="1">
      <alignment horizontal="center" vertical="center" wrapText="1"/>
    </xf>
    <xf numFmtId="0" fontId="41" fillId="9" borderId="4" xfId="0" applyFont="1" applyFill="1" applyBorder="1" applyAlignment="1">
      <alignment horizontal="center" vertical="center"/>
    </xf>
    <xf numFmtId="0" fontId="41" fillId="0" borderId="4" xfId="0" applyFont="1" applyBorder="1" applyAlignment="1">
      <alignment horizontal="center" vertical="center"/>
    </xf>
    <xf numFmtId="0" fontId="55" fillId="3" borderId="12" xfId="0" applyFont="1" applyFill="1" applyBorder="1" applyAlignment="1">
      <alignment horizontal="center" vertical="center" wrapText="1"/>
    </xf>
    <xf numFmtId="0" fontId="55" fillId="3" borderId="20" xfId="0" applyFont="1" applyFill="1" applyBorder="1" applyAlignment="1">
      <alignment horizontal="center" vertical="center" wrapText="1"/>
    </xf>
    <xf numFmtId="0" fontId="55" fillId="3" borderId="18" xfId="0" applyFont="1" applyFill="1" applyBorder="1" applyAlignment="1">
      <alignment horizontal="center" vertical="center" wrapText="1"/>
    </xf>
    <xf numFmtId="0" fontId="38" fillId="3" borderId="12" xfId="0" applyFont="1" applyFill="1" applyBorder="1" applyAlignment="1">
      <alignment horizontal="center" vertical="center"/>
    </xf>
    <xf numFmtId="0" fontId="38" fillId="3" borderId="20" xfId="0" applyFont="1" applyFill="1" applyBorder="1" applyAlignment="1">
      <alignment horizontal="center" vertical="center"/>
    </xf>
    <xf numFmtId="0" fontId="38" fillId="3" borderId="18" xfId="0" applyFont="1" applyFill="1" applyBorder="1" applyAlignment="1">
      <alignment horizontal="center" vertical="center"/>
    </xf>
    <xf numFmtId="0" fontId="55" fillId="3" borderId="4" xfId="0" applyFont="1" applyFill="1" applyBorder="1" applyAlignment="1">
      <alignment horizontal="center" vertical="center" wrapText="1"/>
    </xf>
    <xf numFmtId="0" fontId="55" fillId="0" borderId="9" xfId="0" applyFont="1" applyBorder="1" applyAlignment="1">
      <alignment horizontal="center" vertical="center" wrapText="1"/>
    </xf>
    <xf numFmtId="0" fontId="55" fillId="0" borderId="19" xfId="0" applyFont="1" applyBorder="1" applyAlignment="1">
      <alignment horizontal="center" vertical="center" wrapText="1"/>
    </xf>
    <xf numFmtId="0" fontId="55" fillId="0" borderId="5"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18"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18" xfId="0" applyFont="1" applyBorder="1" applyAlignment="1">
      <alignment horizontal="center" vertical="center" wrapText="1"/>
    </xf>
    <xf numFmtId="0" fontId="36" fillId="30" borderId="4" xfId="5" applyFont="1" applyFill="1" applyBorder="1" applyAlignment="1">
      <alignment horizontal="left" vertical="center" wrapText="1"/>
    </xf>
    <xf numFmtId="0" fontId="37" fillId="33" borderId="7" xfId="5" applyFont="1" applyFill="1" applyBorder="1" applyAlignment="1">
      <alignment horizontal="center" vertical="center" wrapText="1"/>
    </xf>
    <xf numFmtId="0" fontId="28" fillId="25" borderId="7" xfId="5" applyFont="1" applyFill="1" applyBorder="1" applyAlignment="1">
      <alignment horizontal="center" vertical="center" wrapText="1"/>
    </xf>
    <xf numFmtId="0" fontId="5" fillId="31" borderId="8" xfId="5" applyFont="1" applyFill="1" applyBorder="1" applyAlignment="1">
      <alignment horizontal="center" vertical="center" wrapText="1"/>
    </xf>
    <xf numFmtId="0" fontId="38" fillId="5" borderId="8" xfId="2" applyFont="1" applyFill="1" applyBorder="1" applyAlignment="1">
      <alignment horizontal="center" vertical="center" wrapText="1"/>
    </xf>
    <xf numFmtId="0" fontId="28" fillId="30" borderId="4" xfId="0" applyFont="1" applyFill="1" applyBorder="1" applyAlignment="1">
      <alignment horizontal="center" vertical="center" wrapText="1"/>
    </xf>
    <xf numFmtId="0" fontId="28" fillId="25" borderId="4" xfId="5" applyFont="1" applyFill="1" applyBorder="1" applyAlignment="1">
      <alignment horizontal="center" vertical="center" wrapText="1"/>
    </xf>
    <xf numFmtId="0" fontId="5" fillId="31" borderId="12" xfId="5" applyFont="1" applyFill="1" applyBorder="1" applyAlignment="1">
      <alignment horizontal="center" vertical="center" textRotation="90" wrapText="1"/>
    </xf>
    <xf numFmtId="0" fontId="5" fillId="31" borderId="4" xfId="5" applyFont="1" applyFill="1" applyBorder="1" applyAlignment="1">
      <alignment horizontal="center" vertical="center" textRotation="90" wrapText="1"/>
    </xf>
    <xf numFmtId="0" fontId="5" fillId="31" borderId="4" xfId="5" applyFont="1" applyFill="1" applyBorder="1" applyAlignment="1">
      <alignment horizontal="center" vertical="center" wrapText="1"/>
    </xf>
    <xf numFmtId="0" fontId="39" fillId="31" borderId="4" xfId="5" applyFont="1" applyFill="1" applyBorder="1" applyAlignment="1">
      <alignment horizontal="center" vertical="center" wrapText="1"/>
    </xf>
    <xf numFmtId="0" fontId="38" fillId="5" borderId="4" xfId="2" applyFont="1" applyFill="1" applyBorder="1" applyAlignment="1">
      <alignment horizontal="center" vertical="center" wrapText="1"/>
    </xf>
    <xf numFmtId="0" fontId="5" fillId="30" borderId="5" xfId="0" applyFont="1" applyFill="1" applyBorder="1" applyAlignment="1">
      <alignment horizontal="center" vertical="center" wrapText="1"/>
    </xf>
    <xf numFmtId="0" fontId="56" fillId="3" borderId="4" xfId="0" applyFont="1" applyFill="1" applyBorder="1" applyAlignment="1">
      <alignment horizontal="center" vertical="center" wrapText="1"/>
    </xf>
    <xf numFmtId="0" fontId="56" fillId="3" borderId="12" xfId="0" applyFont="1" applyFill="1" applyBorder="1" applyAlignment="1">
      <alignment horizontal="center" vertical="center" wrapText="1"/>
    </xf>
    <xf numFmtId="0" fontId="56" fillId="3" borderId="20" xfId="0" applyFont="1" applyFill="1" applyBorder="1" applyAlignment="1">
      <alignment horizontal="center" vertical="center" wrapText="1"/>
    </xf>
    <xf numFmtId="0" fontId="56" fillId="3" borderId="18"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18" xfId="0" applyFont="1" applyBorder="1" applyAlignment="1">
      <alignment horizontal="center" vertical="center" wrapText="1"/>
    </xf>
    <xf numFmtId="0" fontId="24" fillId="0" borderId="4" xfId="0" applyFont="1" applyBorder="1" applyAlignment="1">
      <alignment horizontal="center" vertical="center"/>
    </xf>
    <xf numFmtId="0" fontId="3" fillId="0" borderId="4" xfId="0" applyFont="1" applyBorder="1" applyAlignment="1">
      <alignment horizontal="left" vertical="center" wrapText="1"/>
    </xf>
    <xf numFmtId="0" fontId="0" fillId="0" borderId="4" xfId="0" applyFont="1" applyBorder="1" applyAlignment="1">
      <alignment horizontal="left" vertical="center"/>
    </xf>
    <xf numFmtId="0" fontId="57" fillId="0" borderId="4" xfId="0" applyFont="1" applyBorder="1" applyAlignment="1">
      <alignment horizontal="center" vertical="center"/>
    </xf>
    <xf numFmtId="0" fontId="58" fillId="0" borderId="4" xfId="0" applyFont="1" applyBorder="1" applyAlignment="1">
      <alignment horizontal="left" vertical="center" wrapText="1"/>
    </xf>
    <xf numFmtId="0" fontId="58" fillId="0" borderId="4" xfId="0" applyFont="1" applyBorder="1" applyAlignment="1">
      <alignment horizontal="left" vertical="center"/>
    </xf>
    <xf numFmtId="0" fontId="44" fillId="10" borderId="4" xfId="0" applyFont="1" applyFill="1" applyBorder="1" applyAlignment="1">
      <alignment horizontal="left" vertical="center"/>
    </xf>
    <xf numFmtId="0" fontId="35" fillId="9" borderId="0" xfId="0" applyFont="1" applyFill="1" applyBorder="1" applyAlignment="1">
      <alignment horizontal="center"/>
    </xf>
    <xf numFmtId="0" fontId="3" fillId="0" borderId="0" xfId="0" applyFont="1" applyBorder="1" applyAlignment="1">
      <alignment horizontal="center" wrapText="1"/>
    </xf>
    <xf numFmtId="0" fontId="43" fillId="42" borderId="4" xfId="0" applyFont="1" applyFill="1" applyBorder="1" applyAlignment="1">
      <alignment horizontal="center" vertical="center" wrapText="1"/>
    </xf>
    <xf numFmtId="0" fontId="24" fillId="0" borderId="0" xfId="0" applyFont="1" applyBorder="1" applyAlignment="1">
      <alignment horizontal="center"/>
    </xf>
    <xf numFmtId="0" fontId="35" fillId="0" borderId="0" xfId="0" applyFont="1" applyBorder="1" applyAlignment="1">
      <alignment horizontal="center" vertical="center"/>
    </xf>
    <xf numFmtId="0" fontId="35" fillId="10" borderId="4" xfId="0" applyFont="1" applyFill="1" applyBorder="1" applyAlignment="1">
      <alignment horizontal="center" vertical="center"/>
    </xf>
    <xf numFmtId="0" fontId="35" fillId="10" borderId="4" xfId="0" applyFont="1" applyFill="1" applyBorder="1" applyAlignment="1">
      <alignment horizontal="left" vertical="center"/>
    </xf>
  </cellXfs>
  <cellStyles count="6">
    <cellStyle name="Hyperlink 1" xfId="1" xr:uid="{00000000-0005-0000-0000-000000000000}"/>
    <cellStyle name="Normal" xfId="0" builtinId="0"/>
    <cellStyle name="Normal 2" xfId="2" xr:uid="{00000000-0005-0000-0000-000002000000}"/>
    <cellStyle name="Normal 3" xfId="3" xr:uid="{00000000-0005-0000-0000-000003000000}"/>
    <cellStyle name="Texte explicatif 2" xfId="4" xr:uid="{00000000-0005-0000-0000-000004000000}"/>
    <cellStyle name="Total 2" xfId="5" xr:uid="{00000000-0005-0000-0000-000005000000}"/>
  </cellStyles>
  <dxfs count="40">
    <dxf>
      <font>
        <sz val="11"/>
        <color rgb="FF006100"/>
        <name val="Calibri"/>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C1DEA2"/>
      <rgbColor rgb="FFFFF3CF"/>
      <rgbColor rgb="FFFFFF00"/>
      <rgbColor rgb="FFDDDDDD"/>
      <rgbColor rgb="FFA9D08E"/>
      <rgbColor rgb="FF9C0006"/>
      <rgbColor rgb="FF006100"/>
      <rgbColor rgb="FF000080"/>
      <rgbColor rgb="FF806000"/>
      <rgbColor rgb="FFE7E6E6"/>
      <rgbColor rgb="FF2F75B5"/>
      <rgbColor rgb="FFBFBFBF"/>
      <rgbColor rgb="FF808080"/>
      <rgbColor rgb="FF5B9BD5"/>
      <rgbColor rgb="FF7030A0"/>
      <rgbColor rgb="FFFFFFD6"/>
      <rgbColor rgb="FFDEEBF7"/>
      <rgbColor rgb="FFE2EFDA"/>
      <rgbColor rgb="FFFF8585"/>
      <rgbColor rgb="FF0563C1"/>
      <rgbColor rgb="FFBDD7EE"/>
      <rgbColor rgb="FF000080"/>
      <rgbColor rgb="FFFFE0E0"/>
      <rgbColor rgb="FFFFE699"/>
      <rgbColor rgb="FFB4C6E7"/>
      <rgbColor rgb="FFFBE5D6"/>
      <rgbColor rgb="FFFFF2CC"/>
      <rgbColor rgb="FFC6E0B4"/>
      <rgbColor rgb="FFFFFFD7"/>
      <rgbColor rgb="FF00B0F0"/>
      <rgbColor rgb="FFE2F0D9"/>
      <rgbColor rgb="FFC6EFCE"/>
      <rgbColor rgb="FFFFFF8A"/>
      <rgbColor rgb="FF9DC3E6"/>
      <rgbColor rgb="FFFFA6A6"/>
      <rgbColor rgb="FFE07ECB"/>
      <rgbColor rgb="FFFFE085"/>
      <rgbColor rgb="FF4472C4"/>
      <rgbColor rgb="FF9BCC66"/>
      <rgbColor rgb="FF92D050"/>
      <rgbColor rgb="FFFFC000"/>
      <rgbColor rgb="FFBF9000"/>
      <rgbColor rgb="FFED7D31"/>
      <rgbColor rgb="FF7F7F7F"/>
      <rgbColor rgb="FFA6A6A6"/>
      <rgbColor rgb="FF002060"/>
      <rgbColor rgb="FF00B050"/>
      <rgbColor rgb="FFF2F2F2"/>
      <rgbColor rgb="FFD9E1F2"/>
      <rgbColor rgb="FFFFC7CE"/>
      <rgbColor rgb="FFF4B183"/>
      <rgbColor rgb="FF305496"/>
      <rgbColor rgb="FFD9D9D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0</xdr:colOff>
      <xdr:row>12</xdr:row>
      <xdr:rowOff>0</xdr:rowOff>
    </xdr:from>
    <xdr:to>
      <xdr:col>13</xdr:col>
      <xdr:colOff>257735</xdr:colOff>
      <xdr:row>12</xdr:row>
      <xdr:rowOff>369794</xdr:rowOff>
    </xdr:to>
    <xdr:cxnSp macro="">
      <xdr:nvCxnSpPr>
        <xdr:cNvPr id="2" name="Connecteur droit 1">
          <a:extLst>
            <a:ext uri="{FF2B5EF4-FFF2-40B4-BE49-F238E27FC236}">
              <a16:creationId xmlns:a16="http://schemas.microsoft.com/office/drawing/2014/main" id="{420FEEB9-B7AB-41BF-A6B3-DF7A282275FA}"/>
            </a:ext>
          </a:extLst>
        </xdr:cNvPr>
        <xdr:cNvCxnSpPr/>
      </xdr:nvCxnSpPr>
      <xdr:spPr>
        <a:xfrm flipH="1">
          <a:off x="11299521" y="6263014"/>
          <a:ext cx="257735" cy="369794"/>
        </a:xfrm>
        <a:prstGeom prst="line">
          <a:avLst/>
        </a:prstGeom>
        <a:ln>
          <a:solidFill>
            <a:sysClr val="windowText" lastClr="000000"/>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 displayName="Tableau24"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07ECB"/>
  </sheetPr>
  <dimension ref="A1:AMJ110"/>
  <sheetViews>
    <sheetView topLeftCell="A52" zoomScale="65" zoomScaleNormal="65" workbookViewId="0">
      <selection activeCell="D53" sqref="D53"/>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024">
      <c r="A1" s="1" t="s">
        <v>0</v>
      </c>
    </row>
    <row r="2" spans="1:1024" s="2" customFormat="1" ht="21">
      <c r="A2" s="273" t="s">
        <v>1</v>
      </c>
      <c r="B2" s="273"/>
      <c r="C2" s="273"/>
      <c r="D2" s="273"/>
      <c r="E2" s="273"/>
      <c r="F2" s="273"/>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c r="IU2" s="265"/>
      <c r="IV2" s="265"/>
      <c r="IW2" s="265"/>
      <c r="IX2" s="265"/>
      <c r="IY2" s="265"/>
      <c r="IZ2" s="265"/>
      <c r="JA2" s="265"/>
      <c r="JB2" s="265"/>
      <c r="JC2" s="265"/>
      <c r="JD2" s="265"/>
      <c r="JE2" s="265"/>
      <c r="JF2" s="265"/>
      <c r="JG2" s="265"/>
      <c r="JH2" s="265"/>
      <c r="JI2" s="265"/>
      <c r="JJ2" s="265"/>
      <c r="JK2" s="265"/>
      <c r="JL2" s="265"/>
      <c r="JM2" s="265"/>
      <c r="JN2" s="265"/>
      <c r="JO2" s="265"/>
      <c r="JP2" s="265"/>
      <c r="JQ2" s="265"/>
      <c r="JR2" s="265"/>
      <c r="JS2" s="265"/>
      <c r="JT2" s="265"/>
      <c r="JU2" s="265"/>
      <c r="JV2" s="265"/>
      <c r="JW2" s="265"/>
      <c r="JX2" s="265"/>
      <c r="JY2" s="265"/>
      <c r="JZ2" s="265"/>
      <c r="KA2" s="265"/>
      <c r="KB2" s="265"/>
      <c r="KC2" s="265"/>
      <c r="KD2" s="265"/>
      <c r="KE2" s="265"/>
      <c r="KF2" s="265"/>
      <c r="KG2" s="265"/>
      <c r="KH2" s="265"/>
      <c r="KI2" s="265"/>
      <c r="KJ2" s="265"/>
      <c r="KK2" s="265"/>
      <c r="KL2" s="265"/>
      <c r="KM2" s="265"/>
      <c r="KN2" s="265"/>
      <c r="KO2" s="265"/>
      <c r="KP2" s="265"/>
      <c r="KQ2" s="265"/>
      <c r="KR2" s="265"/>
      <c r="KS2" s="265"/>
      <c r="KT2" s="265"/>
      <c r="KU2" s="265"/>
      <c r="KV2" s="265"/>
      <c r="KW2" s="265"/>
      <c r="KX2" s="265"/>
      <c r="KY2" s="265"/>
      <c r="KZ2" s="265"/>
      <c r="LA2" s="265"/>
      <c r="LB2" s="265"/>
      <c r="LC2" s="265"/>
      <c r="LD2" s="265"/>
      <c r="LE2" s="265"/>
      <c r="LF2" s="265"/>
      <c r="LG2" s="265"/>
      <c r="LH2" s="265"/>
      <c r="LI2" s="265"/>
      <c r="LJ2" s="265"/>
      <c r="LK2" s="265"/>
      <c r="LL2" s="265"/>
      <c r="LM2" s="265"/>
      <c r="LN2" s="265"/>
      <c r="LO2" s="265"/>
      <c r="LP2" s="265"/>
      <c r="LQ2" s="265"/>
      <c r="LR2" s="265"/>
      <c r="LS2" s="265"/>
      <c r="LT2" s="265"/>
      <c r="LU2" s="265"/>
      <c r="LV2" s="265"/>
      <c r="LW2" s="265"/>
      <c r="LX2" s="265"/>
      <c r="LY2" s="265"/>
      <c r="LZ2" s="265"/>
      <c r="MA2" s="265"/>
      <c r="MB2" s="265"/>
      <c r="MC2" s="265"/>
      <c r="MD2" s="265"/>
      <c r="ME2" s="265"/>
      <c r="MF2" s="265"/>
      <c r="MG2" s="265"/>
      <c r="MH2" s="265"/>
      <c r="MI2" s="265"/>
      <c r="MJ2" s="265"/>
      <c r="MK2" s="265"/>
      <c r="ML2" s="265"/>
      <c r="MM2" s="265"/>
      <c r="MN2" s="265"/>
      <c r="MO2" s="265"/>
      <c r="MP2" s="265"/>
      <c r="MQ2" s="265"/>
      <c r="MR2" s="265"/>
      <c r="MS2" s="265"/>
      <c r="MT2" s="265"/>
      <c r="MU2" s="265"/>
      <c r="MV2" s="265"/>
      <c r="MW2" s="265"/>
      <c r="MX2" s="265"/>
      <c r="MY2" s="265"/>
      <c r="MZ2" s="265"/>
      <c r="NA2" s="265"/>
      <c r="NB2" s="265"/>
      <c r="NC2" s="265"/>
      <c r="ND2" s="265"/>
      <c r="NE2" s="265"/>
      <c r="NF2" s="265"/>
      <c r="NG2" s="265"/>
      <c r="NH2" s="265"/>
      <c r="NI2" s="265"/>
      <c r="NJ2" s="265"/>
      <c r="NK2" s="265"/>
      <c r="NL2" s="265"/>
      <c r="NM2" s="265"/>
      <c r="NN2" s="265"/>
      <c r="NO2" s="265"/>
      <c r="NP2" s="265"/>
      <c r="NQ2" s="265"/>
      <c r="NR2" s="265"/>
      <c r="NS2" s="265"/>
      <c r="NT2" s="265"/>
      <c r="NU2" s="265"/>
      <c r="NV2" s="265"/>
      <c r="NW2" s="265"/>
      <c r="NX2" s="265"/>
      <c r="NY2" s="265"/>
      <c r="NZ2" s="265"/>
      <c r="OA2" s="265"/>
      <c r="OB2" s="265"/>
      <c r="OC2" s="265"/>
      <c r="OD2" s="265"/>
      <c r="OE2" s="265"/>
      <c r="OF2" s="265"/>
      <c r="OG2" s="265"/>
      <c r="OH2" s="265"/>
      <c r="OI2" s="265"/>
      <c r="OJ2" s="265"/>
      <c r="OK2" s="265"/>
      <c r="OL2" s="265"/>
      <c r="OM2" s="265"/>
      <c r="ON2" s="265"/>
      <c r="OO2" s="265"/>
      <c r="OP2" s="265"/>
      <c r="OQ2" s="265"/>
      <c r="OR2" s="265"/>
      <c r="OS2" s="265"/>
      <c r="OT2" s="265"/>
      <c r="OU2" s="265"/>
      <c r="OV2" s="265"/>
      <c r="OW2" s="265"/>
      <c r="OX2" s="265"/>
      <c r="OY2" s="265"/>
      <c r="OZ2" s="265"/>
      <c r="PA2" s="265"/>
      <c r="PB2" s="265"/>
      <c r="PC2" s="265"/>
      <c r="PD2" s="265"/>
      <c r="PE2" s="265"/>
      <c r="PF2" s="265"/>
      <c r="PG2" s="265"/>
      <c r="PH2" s="265"/>
      <c r="PI2" s="265"/>
      <c r="PJ2" s="265"/>
      <c r="PK2" s="265"/>
      <c r="PL2" s="265"/>
      <c r="PM2" s="265"/>
      <c r="PN2" s="265"/>
      <c r="PO2" s="265"/>
      <c r="PP2" s="265"/>
      <c r="PQ2" s="265"/>
      <c r="PR2" s="265"/>
      <c r="PS2" s="265"/>
      <c r="PT2" s="265"/>
      <c r="PU2" s="265"/>
      <c r="PV2" s="265"/>
      <c r="PW2" s="265"/>
      <c r="PX2" s="265"/>
      <c r="PY2" s="265"/>
      <c r="PZ2" s="265"/>
      <c r="QA2" s="265"/>
      <c r="QB2" s="265"/>
      <c r="QC2" s="265"/>
      <c r="QD2" s="265"/>
      <c r="QE2" s="265"/>
      <c r="QF2" s="265"/>
      <c r="QG2" s="265"/>
      <c r="QH2" s="265"/>
      <c r="QI2" s="265"/>
      <c r="QJ2" s="265"/>
      <c r="QK2" s="265"/>
      <c r="QL2" s="265"/>
      <c r="QM2" s="265"/>
      <c r="QN2" s="265"/>
      <c r="QO2" s="265"/>
      <c r="QP2" s="265"/>
      <c r="QQ2" s="265"/>
      <c r="QR2" s="265"/>
      <c r="QS2" s="265"/>
      <c r="QT2" s="265"/>
      <c r="QU2" s="265"/>
      <c r="QV2" s="265"/>
      <c r="QW2" s="265"/>
      <c r="QX2" s="265"/>
      <c r="QY2" s="265"/>
      <c r="QZ2" s="265"/>
      <c r="RA2" s="265"/>
      <c r="RB2" s="265"/>
      <c r="RC2" s="265"/>
      <c r="RD2" s="265"/>
      <c r="RE2" s="265"/>
      <c r="RF2" s="265"/>
      <c r="RG2" s="265"/>
      <c r="RH2" s="265"/>
      <c r="RI2" s="265"/>
      <c r="RJ2" s="265"/>
      <c r="RK2" s="265"/>
      <c r="RL2" s="265"/>
      <c r="RM2" s="265"/>
      <c r="RN2" s="265"/>
      <c r="RO2" s="265"/>
      <c r="RP2" s="265"/>
      <c r="RQ2" s="265"/>
      <c r="RR2" s="265"/>
      <c r="RS2" s="265"/>
      <c r="RT2" s="265"/>
      <c r="RU2" s="265"/>
      <c r="RV2" s="265"/>
      <c r="RW2" s="265"/>
      <c r="RX2" s="265"/>
      <c r="RY2" s="265"/>
      <c r="RZ2" s="265"/>
      <c r="SA2" s="265"/>
      <c r="SB2" s="265"/>
      <c r="SC2" s="265"/>
      <c r="SD2" s="265"/>
      <c r="SE2" s="265"/>
      <c r="SF2" s="265"/>
      <c r="SG2" s="265"/>
      <c r="SH2" s="265"/>
      <c r="SI2" s="265"/>
      <c r="SJ2" s="265"/>
      <c r="SK2" s="265"/>
      <c r="SL2" s="265"/>
      <c r="SM2" s="265"/>
      <c r="SN2" s="265"/>
      <c r="SO2" s="265"/>
      <c r="SP2" s="265"/>
      <c r="SQ2" s="265"/>
      <c r="SR2" s="265"/>
      <c r="SS2" s="265"/>
      <c r="ST2" s="265"/>
      <c r="SU2" s="265"/>
      <c r="SV2" s="265"/>
      <c r="SW2" s="265"/>
      <c r="SX2" s="265"/>
      <c r="SY2" s="265"/>
      <c r="SZ2" s="265"/>
      <c r="TA2" s="265"/>
      <c r="TB2" s="265"/>
      <c r="TC2" s="265"/>
      <c r="TD2" s="265"/>
      <c r="TE2" s="265"/>
      <c r="TF2" s="265"/>
      <c r="TG2" s="265"/>
      <c r="TH2" s="265"/>
      <c r="TI2" s="265"/>
      <c r="TJ2" s="265"/>
      <c r="TK2" s="265"/>
      <c r="TL2" s="265"/>
      <c r="TM2" s="265"/>
      <c r="TN2" s="265"/>
      <c r="TO2" s="265"/>
      <c r="TP2" s="265"/>
      <c r="TQ2" s="265"/>
      <c r="TR2" s="265"/>
      <c r="TS2" s="265"/>
      <c r="TT2" s="265"/>
      <c r="TU2" s="265"/>
      <c r="TV2" s="265"/>
      <c r="TW2" s="265"/>
      <c r="TX2" s="265"/>
      <c r="TY2" s="265"/>
      <c r="TZ2" s="265"/>
      <c r="UA2" s="265"/>
      <c r="UB2" s="265"/>
      <c r="UC2" s="265"/>
      <c r="UD2" s="265"/>
      <c r="UE2" s="265"/>
      <c r="UF2" s="265"/>
      <c r="UG2" s="265"/>
      <c r="UH2" s="265"/>
      <c r="UI2" s="265"/>
      <c r="UJ2" s="265"/>
      <c r="UK2" s="265"/>
      <c r="UL2" s="265"/>
      <c r="UM2" s="265"/>
      <c r="UN2" s="265"/>
      <c r="UO2" s="265"/>
      <c r="UP2" s="265"/>
      <c r="UQ2" s="265"/>
      <c r="UR2" s="265"/>
      <c r="US2" s="265"/>
      <c r="UT2" s="265"/>
      <c r="UU2" s="265"/>
      <c r="UV2" s="265"/>
      <c r="UW2" s="265"/>
      <c r="UX2" s="265"/>
      <c r="UY2" s="265"/>
      <c r="UZ2" s="265"/>
      <c r="VA2" s="265"/>
      <c r="VB2" s="265"/>
      <c r="VC2" s="265"/>
      <c r="VD2" s="265"/>
      <c r="VE2" s="265"/>
      <c r="VF2" s="265"/>
      <c r="VG2" s="265"/>
      <c r="VH2" s="265"/>
      <c r="VI2" s="265"/>
      <c r="VJ2" s="265"/>
      <c r="VK2" s="265"/>
      <c r="VL2" s="265"/>
      <c r="VM2" s="265"/>
      <c r="VN2" s="265"/>
      <c r="VO2" s="265"/>
      <c r="VP2" s="265"/>
      <c r="VQ2" s="265"/>
      <c r="VR2" s="265"/>
      <c r="VS2" s="265"/>
      <c r="VT2" s="265"/>
      <c r="VU2" s="265"/>
      <c r="VV2" s="265"/>
      <c r="VW2" s="265"/>
      <c r="VX2" s="265"/>
      <c r="VY2" s="265"/>
      <c r="VZ2" s="265"/>
      <c r="WA2" s="265"/>
      <c r="WB2" s="265"/>
      <c r="WC2" s="265"/>
      <c r="WD2" s="265"/>
      <c r="WE2" s="265"/>
      <c r="WF2" s="265"/>
      <c r="WG2" s="265"/>
      <c r="WH2" s="265"/>
      <c r="WI2" s="265"/>
      <c r="WJ2" s="265"/>
      <c r="WK2" s="265"/>
      <c r="WL2" s="265"/>
      <c r="WM2" s="265"/>
      <c r="WN2" s="265"/>
      <c r="WO2" s="265"/>
      <c r="WP2" s="265"/>
      <c r="WQ2" s="265"/>
      <c r="WR2" s="265"/>
      <c r="WS2" s="265"/>
      <c r="WT2" s="265"/>
      <c r="WU2" s="265"/>
      <c r="WV2" s="265"/>
      <c r="WW2" s="265"/>
      <c r="WX2" s="265"/>
      <c r="WY2" s="265"/>
      <c r="WZ2" s="265"/>
      <c r="XA2" s="265"/>
      <c r="XB2" s="265"/>
      <c r="XC2" s="265"/>
      <c r="XD2" s="265"/>
      <c r="XE2" s="265"/>
      <c r="XF2" s="265"/>
      <c r="XG2" s="265"/>
      <c r="XH2" s="265"/>
      <c r="XI2" s="265"/>
      <c r="XJ2" s="265"/>
      <c r="XK2" s="265"/>
      <c r="XL2" s="265"/>
      <c r="XM2" s="265"/>
      <c r="XN2" s="265"/>
      <c r="XO2" s="265"/>
      <c r="XP2" s="265"/>
      <c r="XQ2" s="265"/>
      <c r="XR2" s="265"/>
      <c r="XS2" s="265"/>
      <c r="XT2" s="265"/>
      <c r="XU2" s="265"/>
      <c r="XV2" s="265"/>
      <c r="XW2" s="265"/>
      <c r="XX2" s="265"/>
      <c r="XY2" s="265"/>
      <c r="XZ2" s="265"/>
      <c r="YA2" s="265"/>
      <c r="YB2" s="265"/>
      <c r="YC2" s="265"/>
      <c r="YD2" s="265"/>
      <c r="YE2" s="265"/>
      <c r="YF2" s="265"/>
      <c r="YG2" s="265"/>
      <c r="YH2" s="265"/>
      <c r="YI2" s="265"/>
      <c r="YJ2" s="265"/>
      <c r="YK2" s="265"/>
      <c r="YL2" s="265"/>
      <c r="YM2" s="265"/>
      <c r="YN2" s="265"/>
      <c r="YO2" s="265"/>
      <c r="YP2" s="265"/>
      <c r="YQ2" s="265"/>
      <c r="YR2" s="265"/>
      <c r="YS2" s="265"/>
      <c r="YT2" s="265"/>
      <c r="YU2" s="265"/>
      <c r="YV2" s="265"/>
      <c r="YW2" s="265"/>
      <c r="YX2" s="265"/>
      <c r="YY2" s="265"/>
      <c r="YZ2" s="265"/>
      <c r="ZA2" s="265"/>
      <c r="ZB2" s="265"/>
      <c r="ZC2" s="265"/>
      <c r="ZD2" s="265"/>
      <c r="ZE2" s="265"/>
      <c r="ZF2" s="265"/>
      <c r="ZG2" s="265"/>
      <c r="ZH2" s="265"/>
      <c r="ZI2" s="265"/>
      <c r="ZJ2" s="265"/>
      <c r="ZK2" s="265"/>
      <c r="ZL2" s="265"/>
      <c r="ZM2" s="265"/>
      <c r="ZN2" s="265"/>
      <c r="ZO2" s="265"/>
      <c r="ZP2" s="265"/>
      <c r="ZQ2" s="265"/>
      <c r="ZR2" s="265"/>
      <c r="ZS2" s="265"/>
      <c r="ZT2" s="265"/>
      <c r="ZU2" s="265"/>
      <c r="ZV2" s="265"/>
      <c r="ZW2" s="265"/>
      <c r="ZX2" s="265"/>
      <c r="ZY2" s="265"/>
      <c r="ZZ2" s="265"/>
      <c r="AAA2" s="265"/>
      <c r="AAB2" s="265"/>
      <c r="AAC2" s="265"/>
      <c r="AAD2" s="265"/>
      <c r="AAE2" s="265"/>
      <c r="AAF2" s="265"/>
      <c r="AAG2" s="265"/>
      <c r="AAH2" s="265"/>
      <c r="AAI2" s="265"/>
      <c r="AAJ2" s="265"/>
      <c r="AAK2" s="265"/>
      <c r="AAL2" s="265"/>
      <c r="AAM2" s="265"/>
      <c r="AAN2" s="265"/>
      <c r="AAO2" s="265"/>
      <c r="AAP2" s="265"/>
      <c r="AAQ2" s="265"/>
      <c r="AAR2" s="265"/>
      <c r="AAS2" s="265"/>
      <c r="AAT2" s="265"/>
      <c r="AAU2" s="265"/>
      <c r="AAV2" s="265"/>
      <c r="AAW2" s="265"/>
      <c r="AAX2" s="265"/>
      <c r="AAY2" s="265"/>
      <c r="AAZ2" s="265"/>
      <c r="ABA2" s="265"/>
      <c r="ABB2" s="265"/>
      <c r="ABC2" s="265"/>
      <c r="ABD2" s="265"/>
      <c r="ABE2" s="265"/>
      <c r="ABF2" s="265"/>
      <c r="ABG2" s="265"/>
      <c r="ABH2" s="265"/>
      <c r="ABI2" s="265"/>
      <c r="ABJ2" s="265"/>
      <c r="ABK2" s="265"/>
      <c r="ABL2" s="265"/>
      <c r="ABM2" s="265"/>
      <c r="ABN2" s="265"/>
      <c r="ABO2" s="265"/>
      <c r="ABP2" s="265"/>
      <c r="ABQ2" s="265"/>
      <c r="ABR2" s="265"/>
      <c r="ABS2" s="265"/>
      <c r="ABT2" s="265"/>
      <c r="ABU2" s="265"/>
      <c r="ABV2" s="265"/>
      <c r="ABW2" s="265"/>
      <c r="ABX2" s="265"/>
      <c r="ABY2" s="265"/>
      <c r="ABZ2" s="265"/>
      <c r="ACA2" s="265"/>
      <c r="ACB2" s="265"/>
      <c r="ACC2" s="265"/>
      <c r="ACD2" s="265"/>
      <c r="ACE2" s="265"/>
      <c r="ACF2" s="265"/>
      <c r="ACG2" s="265"/>
      <c r="ACH2" s="265"/>
      <c r="ACI2" s="265"/>
      <c r="ACJ2" s="265"/>
      <c r="ACK2" s="265"/>
      <c r="ACL2" s="265"/>
      <c r="ACM2" s="265"/>
      <c r="ACN2" s="265"/>
      <c r="ACO2" s="265"/>
      <c r="ACP2" s="265"/>
      <c r="ACQ2" s="265"/>
      <c r="ACR2" s="265"/>
      <c r="ACS2" s="265"/>
      <c r="ACT2" s="265"/>
      <c r="ACU2" s="265"/>
      <c r="ACV2" s="265"/>
      <c r="ACW2" s="265"/>
      <c r="ACX2" s="265"/>
      <c r="ACY2" s="265"/>
      <c r="ACZ2" s="265"/>
      <c r="ADA2" s="265"/>
      <c r="ADB2" s="265"/>
      <c r="ADC2" s="265"/>
      <c r="ADD2" s="265"/>
      <c r="ADE2" s="265"/>
      <c r="ADF2" s="265"/>
      <c r="ADG2" s="265"/>
      <c r="ADH2" s="265"/>
      <c r="ADI2" s="265"/>
      <c r="ADJ2" s="265"/>
      <c r="ADK2" s="265"/>
      <c r="ADL2" s="265"/>
      <c r="ADM2" s="265"/>
      <c r="ADN2" s="265"/>
      <c r="ADO2" s="265"/>
      <c r="ADP2" s="265"/>
      <c r="ADQ2" s="265"/>
      <c r="ADR2" s="265"/>
      <c r="ADS2" s="265"/>
      <c r="ADT2" s="265"/>
      <c r="ADU2" s="265"/>
      <c r="ADV2" s="265"/>
      <c r="ADW2" s="265"/>
      <c r="ADX2" s="265"/>
      <c r="ADY2" s="265"/>
      <c r="ADZ2" s="265"/>
      <c r="AEA2" s="265"/>
      <c r="AEB2" s="265"/>
      <c r="AEC2" s="265"/>
      <c r="AED2" s="265"/>
      <c r="AEE2" s="265"/>
      <c r="AEF2" s="265"/>
      <c r="AEG2" s="265"/>
      <c r="AEH2" s="265"/>
      <c r="AEI2" s="265"/>
      <c r="AEJ2" s="265"/>
      <c r="AEK2" s="265"/>
      <c r="AEL2" s="265"/>
      <c r="AEM2" s="265"/>
      <c r="AEN2" s="265"/>
      <c r="AEO2" s="265"/>
      <c r="AEP2" s="265"/>
      <c r="AEQ2" s="265"/>
      <c r="AER2" s="265"/>
      <c r="AES2" s="265"/>
      <c r="AET2" s="265"/>
      <c r="AEU2" s="265"/>
      <c r="AEV2" s="265"/>
      <c r="AEW2" s="265"/>
      <c r="AEX2" s="265"/>
      <c r="AEY2" s="265"/>
      <c r="AEZ2" s="265"/>
      <c r="AFA2" s="265"/>
      <c r="AFB2" s="265"/>
      <c r="AFC2" s="265"/>
      <c r="AFD2" s="265"/>
      <c r="AFE2" s="265"/>
      <c r="AFF2" s="265"/>
      <c r="AFG2" s="265"/>
      <c r="AFH2" s="265"/>
      <c r="AFI2" s="265"/>
      <c r="AFJ2" s="265"/>
      <c r="AFK2" s="265"/>
      <c r="AFL2" s="265"/>
      <c r="AFM2" s="265"/>
      <c r="AFN2" s="265"/>
      <c r="AFO2" s="265"/>
      <c r="AFP2" s="265"/>
      <c r="AFQ2" s="265"/>
      <c r="AFR2" s="265"/>
      <c r="AFS2" s="265"/>
      <c r="AFT2" s="265"/>
      <c r="AFU2" s="265"/>
      <c r="AFV2" s="265"/>
      <c r="AFW2" s="265"/>
      <c r="AFX2" s="265"/>
      <c r="AFY2" s="265"/>
      <c r="AFZ2" s="265"/>
      <c r="AGA2" s="265"/>
      <c r="AGB2" s="265"/>
      <c r="AGC2" s="265"/>
      <c r="AGD2" s="265"/>
      <c r="AGE2" s="265"/>
      <c r="AGF2" s="265"/>
      <c r="AGG2" s="265"/>
      <c r="AGH2" s="265"/>
      <c r="AGI2" s="265"/>
      <c r="AGJ2" s="265"/>
      <c r="AGK2" s="265"/>
      <c r="AGL2" s="265"/>
      <c r="AGM2" s="265"/>
      <c r="AGN2" s="265"/>
      <c r="AGO2" s="265"/>
      <c r="AGP2" s="265"/>
      <c r="AGQ2" s="265"/>
      <c r="AGR2" s="265"/>
      <c r="AGS2" s="265"/>
      <c r="AGT2" s="265"/>
      <c r="AGU2" s="265"/>
      <c r="AGV2" s="265"/>
      <c r="AGW2" s="265"/>
      <c r="AGX2" s="265"/>
      <c r="AGY2" s="265"/>
      <c r="AGZ2" s="265"/>
      <c r="AHA2" s="265"/>
      <c r="AHB2" s="265"/>
      <c r="AHC2" s="265"/>
      <c r="AHD2" s="265"/>
      <c r="AHE2" s="265"/>
      <c r="AHF2" s="265"/>
      <c r="AHG2" s="265"/>
      <c r="AHH2" s="265"/>
      <c r="AHI2" s="265"/>
      <c r="AHJ2" s="265"/>
      <c r="AHK2" s="265"/>
      <c r="AHL2" s="265"/>
      <c r="AHM2" s="265"/>
      <c r="AHN2" s="265"/>
      <c r="AHO2" s="265"/>
      <c r="AHP2" s="265"/>
      <c r="AHQ2" s="265"/>
      <c r="AHR2" s="265"/>
      <c r="AHS2" s="265"/>
      <c r="AHT2" s="265"/>
      <c r="AHU2" s="265"/>
      <c r="AHV2" s="265"/>
      <c r="AHW2" s="265"/>
      <c r="AHX2" s="265"/>
      <c r="AHY2" s="265"/>
      <c r="AHZ2" s="265"/>
      <c r="AIA2" s="265"/>
      <c r="AIB2" s="265"/>
      <c r="AIC2" s="265"/>
      <c r="AID2" s="265"/>
      <c r="AIE2" s="265"/>
      <c r="AIF2" s="265"/>
      <c r="AIG2" s="265"/>
      <c r="AIH2" s="265"/>
      <c r="AII2" s="265"/>
      <c r="AIJ2" s="265"/>
      <c r="AIK2" s="265"/>
      <c r="AIL2" s="265"/>
      <c r="AIM2" s="265"/>
      <c r="AIN2" s="265"/>
      <c r="AIO2" s="265"/>
      <c r="AIP2" s="265"/>
      <c r="AIQ2" s="265"/>
      <c r="AIR2" s="265"/>
      <c r="AIS2" s="265"/>
      <c r="AIT2" s="265"/>
      <c r="AIU2" s="265"/>
      <c r="AIV2" s="265"/>
      <c r="AIW2" s="265"/>
      <c r="AIX2" s="265"/>
      <c r="AIY2" s="265"/>
      <c r="AIZ2" s="265"/>
      <c r="AJA2" s="265"/>
      <c r="AJB2" s="265"/>
      <c r="AJC2" s="265"/>
      <c r="AJD2" s="265"/>
      <c r="AJE2" s="265"/>
      <c r="AJF2" s="265"/>
      <c r="AJG2" s="265"/>
      <c r="AJH2" s="265"/>
      <c r="AJI2" s="265"/>
      <c r="AJJ2" s="265"/>
      <c r="AJK2" s="265"/>
      <c r="AJL2" s="265"/>
      <c r="AJM2" s="265"/>
      <c r="AJN2" s="265"/>
      <c r="AJO2" s="265"/>
      <c r="AJP2" s="265"/>
      <c r="AJQ2" s="265"/>
      <c r="AJR2" s="265"/>
      <c r="AJS2" s="265"/>
      <c r="AJT2" s="265"/>
      <c r="AJU2" s="265"/>
      <c r="AJV2" s="265"/>
      <c r="AJW2" s="265"/>
      <c r="AJX2" s="265"/>
      <c r="AJY2" s="265"/>
      <c r="AJZ2" s="265"/>
      <c r="AKA2" s="265"/>
      <c r="AKB2" s="265"/>
      <c r="AKC2" s="265"/>
      <c r="AKD2" s="265"/>
      <c r="AKE2" s="265"/>
      <c r="AKF2" s="265"/>
      <c r="AKG2" s="265"/>
      <c r="AKH2" s="265"/>
      <c r="AKI2" s="265"/>
      <c r="AKJ2" s="265"/>
      <c r="AKK2" s="265"/>
      <c r="AKL2" s="265"/>
      <c r="AKM2" s="265"/>
      <c r="AKN2" s="265"/>
      <c r="AKO2" s="265"/>
      <c r="AKP2" s="265"/>
      <c r="AKQ2" s="265"/>
      <c r="AKR2" s="265"/>
      <c r="AKS2" s="265"/>
      <c r="AKT2" s="265"/>
      <c r="AKU2" s="265"/>
      <c r="AKV2" s="265"/>
      <c r="AKW2" s="265"/>
      <c r="AKX2" s="265"/>
      <c r="AKY2" s="265"/>
      <c r="AKZ2" s="265"/>
      <c r="ALA2" s="265"/>
      <c r="ALB2" s="265"/>
      <c r="ALC2" s="265"/>
      <c r="ALD2" s="265"/>
      <c r="ALE2" s="265"/>
      <c r="ALF2" s="265"/>
      <c r="ALG2" s="265"/>
      <c r="ALH2" s="265"/>
      <c r="ALI2" s="265"/>
      <c r="ALJ2" s="265"/>
      <c r="ALK2" s="265"/>
      <c r="ALL2" s="265"/>
      <c r="ALM2" s="265"/>
      <c r="ALN2" s="265"/>
      <c r="ALO2" s="265"/>
      <c r="ALP2" s="265"/>
      <c r="ALQ2" s="265"/>
      <c r="ALR2" s="265"/>
      <c r="ALS2" s="265"/>
      <c r="ALT2" s="265"/>
      <c r="ALU2" s="265"/>
      <c r="ALV2" s="265"/>
      <c r="ALW2" s="265"/>
      <c r="ALX2" s="265"/>
      <c r="ALY2" s="265"/>
      <c r="ALZ2" s="265"/>
      <c r="AMA2" s="265"/>
      <c r="AMB2" s="265"/>
      <c r="AMC2" s="265"/>
      <c r="AMD2" s="265"/>
      <c r="AME2" s="265"/>
      <c r="AMF2" s="265"/>
      <c r="AMG2" s="265"/>
      <c r="AMH2" s="265"/>
      <c r="AMI2" s="265"/>
      <c r="AMJ2" s="265"/>
    </row>
    <row r="3" spans="1:1024" s="4" customFormat="1" ht="318" customHeight="1">
      <c r="A3" s="267" t="s">
        <v>2</v>
      </c>
      <c r="B3" s="267"/>
      <c r="C3" s="3"/>
    </row>
    <row r="4" spans="1:1024" s="6" customFormat="1" ht="25.5" customHeight="1">
      <c r="A4" s="5"/>
      <c r="B4" s="5"/>
      <c r="C4" s="5"/>
    </row>
    <row r="5" spans="1:1024" ht="27.75" customHeight="1">
      <c r="A5" s="265" t="s">
        <v>3</v>
      </c>
      <c r="B5" s="265"/>
      <c r="C5" s="265"/>
      <c r="D5" s="265"/>
      <c r="E5" s="265"/>
      <c r="F5" s="265"/>
    </row>
    <row r="6" spans="1:1024" ht="12.75" customHeight="1">
      <c r="A6" s="268" t="s">
        <v>4</v>
      </c>
      <c r="B6" s="268"/>
      <c r="C6" s="268"/>
      <c r="D6" s="7"/>
      <c r="E6" s="7"/>
      <c r="F6" s="7"/>
    </row>
    <row r="7" spans="1:1024" s="4" customFormat="1" ht="12.75">
      <c r="A7" s="8" t="s">
        <v>5</v>
      </c>
    </row>
    <row r="8" spans="1:1024" s="4" customFormat="1" ht="33" customHeight="1">
      <c r="A8" s="269" t="s">
        <v>6</v>
      </c>
      <c r="B8" s="269"/>
    </row>
    <row r="9" spans="1:1024" s="4" customFormat="1" ht="27" customHeight="1">
      <c r="A9" s="270" t="s">
        <v>7</v>
      </c>
      <c r="B9" s="270"/>
    </row>
    <row r="10" spans="1:1024" s="4" customFormat="1" ht="12.75">
      <c r="A10" s="9"/>
    </row>
    <row r="11" spans="1:1024" s="9" customFormat="1" ht="15" customHeight="1">
      <c r="A11" s="8" t="s">
        <v>8</v>
      </c>
    </row>
    <row r="12" spans="1:1024" s="4" customFormat="1" ht="151.5" customHeight="1">
      <c r="A12" s="270" t="s">
        <v>9</v>
      </c>
      <c r="B12" s="270"/>
      <c r="C12" s="10"/>
      <c r="D12" s="10"/>
    </row>
    <row r="13" spans="1:1024" s="4" customFormat="1" ht="14.25" customHeight="1">
      <c r="A13" s="11"/>
      <c r="B13" s="11"/>
    </row>
    <row r="14" spans="1:1024" s="4" customFormat="1" ht="12.75">
      <c r="A14" s="8" t="s">
        <v>10</v>
      </c>
    </row>
    <row r="15" spans="1:1024" s="4" customFormat="1" ht="46.5" customHeight="1">
      <c r="A15" s="270" t="s">
        <v>11</v>
      </c>
      <c r="B15" s="270"/>
    </row>
    <row r="16" spans="1:1024" s="4" customFormat="1" ht="30.75" customHeight="1">
      <c r="A16" s="270" t="s">
        <v>12</v>
      </c>
      <c r="B16" s="270"/>
    </row>
    <row r="17" spans="1:15" s="4" customFormat="1" ht="91.5" customHeight="1">
      <c r="A17" s="270" t="s">
        <v>13</v>
      </c>
      <c r="B17" s="270"/>
      <c r="C17" s="10"/>
      <c r="D17" s="10"/>
      <c r="E17" s="10"/>
      <c r="F17" s="10"/>
      <c r="G17" s="10"/>
      <c r="H17" s="10"/>
      <c r="I17" s="10"/>
      <c r="J17" s="10"/>
      <c r="K17" s="10"/>
      <c r="L17" s="10"/>
      <c r="M17" s="10"/>
    </row>
    <row r="18" spans="1:15" s="4" customFormat="1" ht="14.25" customHeight="1">
      <c r="A18" s="11"/>
      <c r="B18" s="12"/>
      <c r="C18" s="12"/>
      <c r="D18" s="12"/>
      <c r="E18" s="12"/>
      <c r="F18" s="12"/>
      <c r="G18" s="12"/>
      <c r="H18" s="12"/>
      <c r="I18" s="12"/>
      <c r="J18" s="12"/>
      <c r="K18" s="12"/>
      <c r="L18" s="12"/>
      <c r="M18" s="12"/>
    </row>
    <row r="19" spans="1:15" s="9" customFormat="1" ht="15" customHeight="1">
      <c r="A19" s="8" t="s">
        <v>14</v>
      </c>
    </row>
    <row r="20" spans="1:15" s="4" customFormat="1" ht="213.75" customHeight="1">
      <c r="A20" s="271" t="s">
        <v>15</v>
      </c>
      <c r="B20" s="271"/>
      <c r="C20" s="13"/>
      <c r="D20" s="13"/>
      <c r="E20" s="13"/>
      <c r="F20" s="13"/>
      <c r="G20" s="13"/>
      <c r="H20" s="13"/>
      <c r="I20" s="13"/>
      <c r="J20" s="13"/>
      <c r="K20" s="13"/>
      <c r="L20" s="13"/>
      <c r="M20" s="13"/>
      <c r="N20" s="13"/>
      <c r="O20" s="13"/>
    </row>
    <row r="21" spans="1:15" s="4" customFormat="1" ht="12.75">
      <c r="A21" s="14"/>
      <c r="B21" s="14"/>
      <c r="C21" s="14"/>
      <c r="D21" s="14"/>
      <c r="E21" s="14"/>
      <c r="F21" s="14"/>
      <c r="G21" s="14"/>
      <c r="H21" s="14"/>
      <c r="I21" s="14"/>
      <c r="J21" s="14"/>
      <c r="K21" s="14"/>
      <c r="L21" s="14"/>
      <c r="M21" s="14"/>
      <c r="N21" s="14"/>
      <c r="O21" s="14"/>
    </row>
    <row r="22" spans="1:15" s="4" customFormat="1" ht="14.25" customHeight="1">
      <c r="A22" s="272" t="s">
        <v>16</v>
      </c>
      <c r="B22" s="15" t="s">
        <v>17</v>
      </c>
      <c r="E22" s="14"/>
      <c r="F22" s="14"/>
      <c r="G22" s="14"/>
      <c r="H22" s="14"/>
      <c r="I22" s="14"/>
      <c r="J22" s="14"/>
      <c r="K22" s="14"/>
      <c r="L22" s="14"/>
      <c r="M22" s="14"/>
      <c r="N22" s="14"/>
      <c r="O22" s="14"/>
    </row>
    <row r="23" spans="1:15" s="4" customFormat="1" ht="63" customHeight="1">
      <c r="A23" s="272"/>
      <c r="B23" s="16" t="s">
        <v>18</v>
      </c>
      <c r="E23" s="14"/>
      <c r="F23" s="14"/>
      <c r="G23" s="14"/>
      <c r="H23" s="14"/>
      <c r="I23" s="14"/>
      <c r="J23" s="14"/>
      <c r="K23" s="14"/>
      <c r="L23" s="14"/>
      <c r="M23" s="14"/>
      <c r="N23" s="14"/>
      <c r="O23" s="14"/>
    </row>
    <row r="24" spans="1:15" s="4" customFormat="1" ht="12.75">
      <c r="A24" s="17" t="s">
        <v>19</v>
      </c>
      <c r="B24" s="18" t="s">
        <v>20</v>
      </c>
      <c r="C24" s="14"/>
      <c r="D24" s="14"/>
      <c r="E24" s="14"/>
      <c r="F24" s="14"/>
      <c r="G24" s="14"/>
      <c r="H24" s="14"/>
      <c r="I24" s="14"/>
      <c r="J24" s="14"/>
      <c r="K24" s="14"/>
      <c r="L24" s="14"/>
      <c r="M24" s="14"/>
      <c r="N24" s="14"/>
      <c r="O24" s="14"/>
    </row>
    <row r="25" spans="1:15" s="4" customFormat="1" ht="25.5">
      <c r="A25" s="17" t="s">
        <v>21</v>
      </c>
      <c r="B25" s="18" t="s">
        <v>22</v>
      </c>
      <c r="C25" s="14"/>
      <c r="D25" s="14"/>
      <c r="E25" s="14"/>
      <c r="F25" s="14"/>
      <c r="G25" s="14"/>
      <c r="H25" s="14"/>
      <c r="I25" s="14"/>
      <c r="J25" s="14"/>
      <c r="K25" s="14"/>
      <c r="L25" s="14"/>
      <c r="M25" s="14"/>
      <c r="N25" s="14"/>
      <c r="O25" s="14"/>
    </row>
    <row r="26" spans="1:15" s="4" customFormat="1" ht="27" customHeight="1">
      <c r="A26" s="254" t="s">
        <v>23</v>
      </c>
      <c r="B26" s="254"/>
      <c r="C26" s="14"/>
      <c r="D26" s="14"/>
      <c r="E26" s="14"/>
      <c r="F26" s="14"/>
      <c r="G26" s="14"/>
      <c r="H26" s="14"/>
      <c r="I26" s="14"/>
      <c r="J26" s="14"/>
      <c r="K26" s="14"/>
      <c r="L26" s="14"/>
      <c r="M26" s="14"/>
      <c r="N26" s="14"/>
      <c r="O26" s="14"/>
    </row>
    <row r="27" spans="1:15" s="4" customFormat="1" ht="61.5" customHeight="1">
      <c r="A27" s="266" t="s">
        <v>24</v>
      </c>
      <c r="B27" s="266"/>
      <c r="C27" s="20"/>
      <c r="D27" s="20"/>
      <c r="E27" s="20"/>
      <c r="F27" s="14"/>
      <c r="G27" s="14"/>
      <c r="H27" s="14"/>
      <c r="I27" s="14"/>
      <c r="J27" s="14"/>
      <c r="K27" s="14"/>
      <c r="L27" s="14"/>
      <c r="M27" s="14"/>
      <c r="N27" s="14"/>
      <c r="O27" s="14"/>
    </row>
    <row r="28" spans="1:15" s="4" customFormat="1" ht="18" customHeight="1">
      <c r="A28" s="254" t="s">
        <v>25</v>
      </c>
      <c r="B28" s="254"/>
      <c r="C28" s="254"/>
      <c r="D28" s="254"/>
      <c r="E28" s="14"/>
      <c r="F28" s="14"/>
      <c r="G28" s="14"/>
      <c r="H28" s="14"/>
      <c r="I28" s="14"/>
      <c r="J28" s="14"/>
      <c r="K28" s="14"/>
      <c r="L28" s="14"/>
      <c r="M28" s="14"/>
      <c r="N28" s="14"/>
      <c r="O28" s="14"/>
    </row>
    <row r="29" spans="1:15" s="21" customFormat="1" ht="21" customHeight="1">
      <c r="A29" s="21" t="s">
        <v>26</v>
      </c>
    </row>
    <row r="30" spans="1:15" s="4" customFormat="1" ht="18" customHeight="1">
      <c r="A30" s="272" t="s">
        <v>27</v>
      </c>
      <c r="B30" s="15" t="s">
        <v>17</v>
      </c>
      <c r="E30" s="14"/>
      <c r="F30" s="14"/>
      <c r="G30" s="14"/>
      <c r="H30" s="14"/>
      <c r="I30" s="14"/>
      <c r="J30" s="14"/>
      <c r="K30" s="14"/>
      <c r="L30" s="14"/>
      <c r="M30" s="14"/>
      <c r="N30" s="14"/>
      <c r="O30" s="14"/>
    </row>
    <row r="31" spans="1:15" s="4" customFormat="1" ht="37.5" customHeight="1">
      <c r="A31" s="272"/>
      <c r="B31" s="15" t="s">
        <v>28</v>
      </c>
      <c r="E31" s="14"/>
      <c r="F31" s="14"/>
      <c r="G31" s="14"/>
      <c r="H31" s="14"/>
      <c r="I31" s="14"/>
      <c r="J31" s="14"/>
      <c r="K31" s="14"/>
      <c r="L31" s="14"/>
      <c r="M31" s="14"/>
      <c r="N31" s="14"/>
      <c r="O31" s="14"/>
    </row>
    <row r="32" spans="1:15" s="4" customFormat="1" ht="18.75" customHeight="1">
      <c r="A32" s="22" t="s">
        <v>19</v>
      </c>
      <c r="B32" s="18" t="s">
        <v>20</v>
      </c>
      <c r="C32" s="23"/>
      <c r="D32" s="23"/>
      <c r="E32" s="14"/>
      <c r="F32" s="14"/>
      <c r="G32" s="14"/>
      <c r="H32" s="14"/>
      <c r="I32" s="14"/>
      <c r="J32" s="14"/>
      <c r="K32" s="14"/>
      <c r="L32" s="14"/>
      <c r="M32" s="14"/>
      <c r="N32" s="14"/>
      <c r="O32" s="14"/>
    </row>
    <row r="33" spans="1:1024" s="4" customFormat="1" ht="94.5" customHeight="1">
      <c r="A33" s="17" t="s">
        <v>29</v>
      </c>
      <c r="B33" s="18" t="s">
        <v>30</v>
      </c>
      <c r="C33" s="23"/>
      <c r="D33" s="23"/>
      <c r="E33" s="14"/>
      <c r="F33" s="14"/>
      <c r="G33" s="14"/>
      <c r="H33" s="14"/>
      <c r="I33" s="14"/>
      <c r="J33" s="14"/>
      <c r="K33" s="14"/>
      <c r="L33" s="14"/>
      <c r="M33" s="14"/>
      <c r="N33" s="14"/>
      <c r="O33" s="14"/>
    </row>
    <row r="34" spans="1:1024" s="4" customFormat="1" ht="36.75" customHeight="1">
      <c r="A34" s="254" t="s">
        <v>31</v>
      </c>
      <c r="B34" s="254"/>
      <c r="C34" s="254"/>
      <c r="D34" s="254"/>
      <c r="E34" s="14"/>
      <c r="F34" s="14"/>
      <c r="G34" s="14"/>
      <c r="H34" s="14"/>
      <c r="I34" s="14"/>
      <c r="J34" s="14"/>
      <c r="K34" s="14"/>
      <c r="L34" s="14"/>
      <c r="M34" s="14"/>
      <c r="N34" s="14"/>
      <c r="O34" s="14"/>
    </row>
    <row r="35" spans="1:1024" s="24" customFormat="1" ht="43.5" customHeight="1">
      <c r="A35" s="266" t="s">
        <v>32</v>
      </c>
      <c r="B35" s="266"/>
      <c r="C35" s="20"/>
      <c r="D35" s="20"/>
    </row>
    <row r="36" spans="1:1024" s="2" customFormat="1" ht="45.75" customHeight="1">
      <c r="A36" s="265" t="s">
        <v>33</v>
      </c>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c r="GI36" s="265"/>
      <c r="GJ36" s="265"/>
      <c r="GK36" s="265"/>
      <c r="GL36" s="265"/>
      <c r="GM36" s="265"/>
      <c r="GN36" s="265"/>
      <c r="GO36" s="265"/>
      <c r="GP36" s="265"/>
      <c r="GQ36" s="265"/>
      <c r="GR36" s="265"/>
      <c r="GS36" s="265"/>
      <c r="GT36" s="265"/>
      <c r="GU36" s="265"/>
      <c r="GV36" s="265"/>
      <c r="GW36" s="265"/>
      <c r="GX36" s="265"/>
      <c r="GY36" s="265"/>
      <c r="GZ36" s="265"/>
      <c r="HA36" s="265"/>
      <c r="HB36" s="265"/>
      <c r="HC36" s="265"/>
      <c r="HD36" s="265"/>
      <c r="HE36" s="265"/>
      <c r="HF36" s="265"/>
      <c r="HG36" s="265"/>
      <c r="HH36" s="265"/>
      <c r="HI36" s="265"/>
      <c r="HJ36" s="265"/>
      <c r="HK36" s="265"/>
      <c r="HL36" s="265"/>
      <c r="HM36" s="265"/>
      <c r="HN36" s="265"/>
      <c r="HO36" s="265"/>
      <c r="HP36" s="265"/>
      <c r="HQ36" s="265"/>
      <c r="HR36" s="265"/>
      <c r="HS36" s="265"/>
      <c r="HT36" s="265"/>
      <c r="HU36" s="265"/>
      <c r="HV36" s="265"/>
      <c r="HW36" s="265"/>
      <c r="HX36" s="265"/>
      <c r="HY36" s="265"/>
      <c r="HZ36" s="265"/>
      <c r="IA36" s="265"/>
      <c r="IB36" s="265"/>
      <c r="IC36" s="265"/>
      <c r="ID36" s="265"/>
      <c r="IE36" s="265"/>
      <c r="IF36" s="265"/>
      <c r="IG36" s="265"/>
      <c r="IH36" s="265"/>
      <c r="II36" s="265"/>
      <c r="IJ36" s="265"/>
      <c r="IK36" s="265"/>
      <c r="IL36" s="265"/>
      <c r="IM36" s="265"/>
      <c r="IN36" s="265"/>
      <c r="IO36" s="265"/>
      <c r="IP36" s="265"/>
      <c r="IQ36" s="265"/>
      <c r="IR36" s="265"/>
      <c r="IS36" s="265"/>
      <c r="IT36" s="265"/>
      <c r="IU36" s="265"/>
      <c r="IV36" s="265"/>
      <c r="IW36" s="265"/>
      <c r="IX36" s="265"/>
      <c r="IY36" s="265"/>
      <c r="IZ36" s="265"/>
      <c r="JA36" s="265"/>
      <c r="JB36" s="265"/>
      <c r="JC36" s="265"/>
      <c r="JD36" s="265"/>
      <c r="JE36" s="265"/>
      <c r="JF36" s="265"/>
      <c r="JG36" s="265"/>
      <c r="JH36" s="265"/>
      <c r="JI36" s="265"/>
      <c r="JJ36" s="265"/>
      <c r="JK36" s="265"/>
      <c r="JL36" s="265"/>
      <c r="JM36" s="265"/>
      <c r="JN36" s="265"/>
      <c r="JO36" s="265"/>
      <c r="JP36" s="265"/>
      <c r="JQ36" s="265"/>
      <c r="JR36" s="265"/>
      <c r="JS36" s="265"/>
      <c r="JT36" s="265"/>
      <c r="JU36" s="265"/>
      <c r="JV36" s="265"/>
      <c r="JW36" s="265"/>
      <c r="JX36" s="265"/>
      <c r="JY36" s="265"/>
      <c r="JZ36" s="265"/>
      <c r="KA36" s="265"/>
      <c r="KB36" s="265"/>
      <c r="KC36" s="265"/>
      <c r="KD36" s="265"/>
      <c r="KE36" s="265"/>
      <c r="KF36" s="265"/>
      <c r="KG36" s="265"/>
      <c r="KH36" s="265"/>
      <c r="KI36" s="265"/>
      <c r="KJ36" s="265"/>
      <c r="KK36" s="265"/>
      <c r="KL36" s="265"/>
      <c r="KM36" s="265"/>
      <c r="KN36" s="265"/>
      <c r="KO36" s="265"/>
      <c r="KP36" s="265"/>
      <c r="KQ36" s="265"/>
      <c r="KR36" s="265"/>
      <c r="KS36" s="265"/>
      <c r="KT36" s="265"/>
      <c r="KU36" s="265"/>
      <c r="KV36" s="265"/>
      <c r="KW36" s="265"/>
      <c r="KX36" s="265"/>
      <c r="KY36" s="265"/>
      <c r="KZ36" s="265"/>
      <c r="LA36" s="265"/>
      <c r="LB36" s="265"/>
      <c r="LC36" s="265"/>
      <c r="LD36" s="265"/>
      <c r="LE36" s="265"/>
      <c r="LF36" s="265"/>
      <c r="LG36" s="265"/>
      <c r="LH36" s="265"/>
      <c r="LI36" s="265"/>
      <c r="LJ36" s="265"/>
      <c r="LK36" s="265"/>
      <c r="LL36" s="265"/>
      <c r="LM36" s="265"/>
      <c r="LN36" s="265"/>
      <c r="LO36" s="265"/>
      <c r="LP36" s="265"/>
      <c r="LQ36" s="265"/>
      <c r="LR36" s="265"/>
      <c r="LS36" s="265"/>
      <c r="LT36" s="265"/>
      <c r="LU36" s="265"/>
      <c r="LV36" s="265"/>
      <c r="LW36" s="265"/>
      <c r="LX36" s="265"/>
      <c r="LY36" s="265"/>
      <c r="LZ36" s="265"/>
      <c r="MA36" s="265"/>
      <c r="MB36" s="265"/>
      <c r="MC36" s="265"/>
      <c r="MD36" s="265"/>
      <c r="ME36" s="265"/>
      <c r="MF36" s="265"/>
      <c r="MG36" s="265"/>
      <c r="MH36" s="265"/>
      <c r="MI36" s="265"/>
      <c r="MJ36" s="265"/>
      <c r="MK36" s="265"/>
      <c r="ML36" s="265"/>
      <c r="MM36" s="265"/>
      <c r="MN36" s="265"/>
      <c r="MO36" s="265"/>
      <c r="MP36" s="265"/>
      <c r="MQ36" s="265"/>
      <c r="MR36" s="265"/>
      <c r="MS36" s="265"/>
      <c r="MT36" s="265"/>
      <c r="MU36" s="265"/>
      <c r="MV36" s="265"/>
      <c r="MW36" s="265"/>
      <c r="MX36" s="265"/>
      <c r="MY36" s="265"/>
      <c r="MZ36" s="265"/>
      <c r="NA36" s="265"/>
      <c r="NB36" s="265"/>
      <c r="NC36" s="265"/>
      <c r="ND36" s="265"/>
      <c r="NE36" s="265"/>
      <c r="NF36" s="265"/>
      <c r="NG36" s="265"/>
      <c r="NH36" s="265"/>
      <c r="NI36" s="265"/>
      <c r="NJ36" s="265"/>
      <c r="NK36" s="265"/>
      <c r="NL36" s="265"/>
      <c r="NM36" s="265"/>
      <c r="NN36" s="265"/>
      <c r="NO36" s="265"/>
      <c r="NP36" s="265"/>
      <c r="NQ36" s="265"/>
      <c r="NR36" s="265"/>
      <c r="NS36" s="265"/>
      <c r="NT36" s="265"/>
      <c r="NU36" s="265"/>
      <c r="NV36" s="265"/>
      <c r="NW36" s="265"/>
      <c r="NX36" s="265"/>
      <c r="NY36" s="265"/>
      <c r="NZ36" s="265"/>
      <c r="OA36" s="265"/>
      <c r="OB36" s="265"/>
      <c r="OC36" s="265"/>
      <c r="OD36" s="265"/>
      <c r="OE36" s="265"/>
      <c r="OF36" s="265"/>
      <c r="OG36" s="265"/>
      <c r="OH36" s="265"/>
      <c r="OI36" s="265"/>
      <c r="OJ36" s="265"/>
      <c r="OK36" s="265"/>
      <c r="OL36" s="265"/>
      <c r="OM36" s="265"/>
      <c r="ON36" s="265"/>
      <c r="OO36" s="265"/>
      <c r="OP36" s="265"/>
      <c r="OQ36" s="265"/>
      <c r="OR36" s="265"/>
      <c r="OS36" s="265"/>
      <c r="OT36" s="265"/>
      <c r="OU36" s="265"/>
      <c r="OV36" s="265"/>
      <c r="OW36" s="265"/>
      <c r="OX36" s="265"/>
      <c r="OY36" s="265"/>
      <c r="OZ36" s="265"/>
      <c r="PA36" s="265"/>
      <c r="PB36" s="265"/>
      <c r="PC36" s="265"/>
      <c r="PD36" s="265"/>
      <c r="PE36" s="265"/>
      <c r="PF36" s="265"/>
      <c r="PG36" s="265"/>
      <c r="PH36" s="265"/>
      <c r="PI36" s="265"/>
      <c r="PJ36" s="265"/>
      <c r="PK36" s="265"/>
      <c r="PL36" s="265"/>
      <c r="PM36" s="265"/>
      <c r="PN36" s="265"/>
      <c r="PO36" s="265"/>
      <c r="PP36" s="265"/>
      <c r="PQ36" s="265"/>
      <c r="PR36" s="265"/>
      <c r="PS36" s="265"/>
      <c r="PT36" s="265"/>
      <c r="PU36" s="265"/>
      <c r="PV36" s="265"/>
      <c r="PW36" s="265"/>
      <c r="PX36" s="265"/>
      <c r="PY36" s="265"/>
      <c r="PZ36" s="265"/>
      <c r="QA36" s="265"/>
      <c r="QB36" s="265"/>
      <c r="QC36" s="265"/>
      <c r="QD36" s="265"/>
      <c r="QE36" s="265"/>
      <c r="QF36" s="265"/>
      <c r="QG36" s="265"/>
      <c r="QH36" s="265"/>
      <c r="QI36" s="265"/>
      <c r="QJ36" s="265"/>
      <c r="QK36" s="265"/>
      <c r="QL36" s="265"/>
      <c r="QM36" s="265"/>
      <c r="QN36" s="265"/>
      <c r="QO36" s="265"/>
      <c r="QP36" s="265"/>
      <c r="QQ36" s="265"/>
      <c r="QR36" s="265"/>
      <c r="QS36" s="265"/>
      <c r="QT36" s="265"/>
      <c r="QU36" s="265"/>
      <c r="QV36" s="265"/>
      <c r="QW36" s="265"/>
      <c r="QX36" s="265"/>
      <c r="QY36" s="265"/>
      <c r="QZ36" s="265"/>
      <c r="RA36" s="265"/>
      <c r="RB36" s="265"/>
      <c r="RC36" s="265"/>
      <c r="RD36" s="265"/>
      <c r="RE36" s="265"/>
      <c r="RF36" s="265"/>
      <c r="RG36" s="265"/>
      <c r="RH36" s="265"/>
      <c r="RI36" s="265"/>
      <c r="RJ36" s="265"/>
      <c r="RK36" s="265"/>
      <c r="RL36" s="265"/>
      <c r="RM36" s="265"/>
      <c r="RN36" s="265"/>
      <c r="RO36" s="265"/>
      <c r="RP36" s="265"/>
      <c r="RQ36" s="265"/>
      <c r="RR36" s="265"/>
      <c r="RS36" s="265"/>
      <c r="RT36" s="265"/>
      <c r="RU36" s="265"/>
      <c r="RV36" s="265"/>
      <c r="RW36" s="265"/>
      <c r="RX36" s="265"/>
      <c r="RY36" s="265"/>
      <c r="RZ36" s="265"/>
      <c r="SA36" s="265"/>
      <c r="SB36" s="265"/>
      <c r="SC36" s="265"/>
      <c r="SD36" s="265"/>
      <c r="SE36" s="265"/>
      <c r="SF36" s="265"/>
      <c r="SG36" s="265"/>
      <c r="SH36" s="265"/>
      <c r="SI36" s="265"/>
      <c r="SJ36" s="265"/>
      <c r="SK36" s="265"/>
      <c r="SL36" s="265"/>
      <c r="SM36" s="265"/>
      <c r="SN36" s="265"/>
      <c r="SO36" s="265"/>
      <c r="SP36" s="265"/>
      <c r="SQ36" s="265"/>
      <c r="SR36" s="265"/>
      <c r="SS36" s="265"/>
      <c r="ST36" s="265"/>
      <c r="SU36" s="265"/>
      <c r="SV36" s="265"/>
      <c r="SW36" s="265"/>
      <c r="SX36" s="265"/>
      <c r="SY36" s="265"/>
      <c r="SZ36" s="265"/>
      <c r="TA36" s="265"/>
      <c r="TB36" s="265"/>
      <c r="TC36" s="265"/>
      <c r="TD36" s="265"/>
      <c r="TE36" s="265"/>
      <c r="TF36" s="265"/>
      <c r="TG36" s="265"/>
      <c r="TH36" s="265"/>
      <c r="TI36" s="265"/>
      <c r="TJ36" s="265"/>
      <c r="TK36" s="265"/>
      <c r="TL36" s="265"/>
      <c r="TM36" s="265"/>
      <c r="TN36" s="265"/>
      <c r="TO36" s="265"/>
      <c r="TP36" s="265"/>
      <c r="TQ36" s="265"/>
      <c r="TR36" s="265"/>
      <c r="TS36" s="265"/>
      <c r="TT36" s="265"/>
      <c r="TU36" s="265"/>
      <c r="TV36" s="265"/>
      <c r="TW36" s="265"/>
      <c r="TX36" s="265"/>
      <c r="TY36" s="265"/>
      <c r="TZ36" s="265"/>
      <c r="UA36" s="265"/>
      <c r="UB36" s="265"/>
      <c r="UC36" s="265"/>
      <c r="UD36" s="265"/>
      <c r="UE36" s="265"/>
      <c r="UF36" s="265"/>
      <c r="UG36" s="265"/>
      <c r="UH36" s="265"/>
      <c r="UI36" s="265"/>
      <c r="UJ36" s="265"/>
      <c r="UK36" s="265"/>
      <c r="UL36" s="265"/>
      <c r="UM36" s="265"/>
      <c r="UN36" s="265"/>
      <c r="UO36" s="265"/>
      <c r="UP36" s="265"/>
      <c r="UQ36" s="265"/>
      <c r="UR36" s="265"/>
      <c r="US36" s="265"/>
      <c r="UT36" s="265"/>
      <c r="UU36" s="265"/>
      <c r="UV36" s="265"/>
      <c r="UW36" s="265"/>
      <c r="UX36" s="265"/>
      <c r="UY36" s="265"/>
      <c r="UZ36" s="265"/>
      <c r="VA36" s="265"/>
      <c r="VB36" s="265"/>
      <c r="VC36" s="265"/>
      <c r="VD36" s="265"/>
      <c r="VE36" s="265"/>
      <c r="VF36" s="265"/>
      <c r="VG36" s="265"/>
      <c r="VH36" s="265"/>
      <c r="VI36" s="265"/>
      <c r="VJ36" s="265"/>
      <c r="VK36" s="265"/>
      <c r="VL36" s="265"/>
      <c r="VM36" s="265"/>
      <c r="VN36" s="265"/>
      <c r="VO36" s="265"/>
      <c r="VP36" s="265"/>
      <c r="VQ36" s="265"/>
      <c r="VR36" s="265"/>
      <c r="VS36" s="265"/>
      <c r="VT36" s="265"/>
      <c r="VU36" s="265"/>
      <c r="VV36" s="265"/>
      <c r="VW36" s="265"/>
      <c r="VX36" s="265"/>
      <c r="VY36" s="265"/>
      <c r="VZ36" s="265"/>
      <c r="WA36" s="265"/>
      <c r="WB36" s="265"/>
      <c r="WC36" s="265"/>
      <c r="WD36" s="265"/>
      <c r="WE36" s="265"/>
      <c r="WF36" s="265"/>
      <c r="WG36" s="265"/>
      <c r="WH36" s="265"/>
      <c r="WI36" s="265"/>
      <c r="WJ36" s="265"/>
      <c r="WK36" s="265"/>
      <c r="WL36" s="265"/>
      <c r="WM36" s="265"/>
      <c r="WN36" s="265"/>
      <c r="WO36" s="265"/>
      <c r="WP36" s="265"/>
      <c r="WQ36" s="265"/>
      <c r="WR36" s="265"/>
      <c r="WS36" s="265"/>
      <c r="WT36" s="265"/>
      <c r="WU36" s="265"/>
      <c r="WV36" s="265"/>
      <c r="WW36" s="265"/>
      <c r="WX36" s="265"/>
      <c r="WY36" s="265"/>
      <c r="WZ36" s="265"/>
      <c r="XA36" s="265"/>
      <c r="XB36" s="265"/>
      <c r="XC36" s="265"/>
      <c r="XD36" s="265"/>
      <c r="XE36" s="265"/>
      <c r="XF36" s="265"/>
      <c r="XG36" s="265"/>
      <c r="XH36" s="265"/>
      <c r="XI36" s="265"/>
      <c r="XJ36" s="265"/>
      <c r="XK36" s="265"/>
      <c r="XL36" s="265"/>
      <c r="XM36" s="265"/>
      <c r="XN36" s="265"/>
      <c r="XO36" s="265"/>
      <c r="XP36" s="265"/>
      <c r="XQ36" s="265"/>
      <c r="XR36" s="265"/>
      <c r="XS36" s="265"/>
      <c r="XT36" s="265"/>
      <c r="XU36" s="265"/>
      <c r="XV36" s="265"/>
      <c r="XW36" s="265"/>
      <c r="XX36" s="265"/>
      <c r="XY36" s="265"/>
      <c r="XZ36" s="265"/>
      <c r="YA36" s="265"/>
      <c r="YB36" s="265"/>
      <c r="YC36" s="265"/>
      <c r="YD36" s="265"/>
      <c r="YE36" s="265"/>
      <c r="YF36" s="265"/>
      <c r="YG36" s="265"/>
      <c r="YH36" s="265"/>
      <c r="YI36" s="265"/>
      <c r="YJ36" s="265"/>
      <c r="YK36" s="265"/>
      <c r="YL36" s="265"/>
      <c r="YM36" s="265"/>
      <c r="YN36" s="265"/>
      <c r="YO36" s="265"/>
      <c r="YP36" s="265"/>
      <c r="YQ36" s="265"/>
      <c r="YR36" s="265"/>
      <c r="YS36" s="265"/>
      <c r="YT36" s="265"/>
      <c r="YU36" s="265"/>
      <c r="YV36" s="265"/>
      <c r="YW36" s="265"/>
      <c r="YX36" s="265"/>
      <c r="YY36" s="265"/>
      <c r="YZ36" s="265"/>
      <c r="ZA36" s="265"/>
      <c r="ZB36" s="265"/>
      <c r="ZC36" s="265"/>
      <c r="ZD36" s="265"/>
      <c r="ZE36" s="265"/>
      <c r="ZF36" s="265"/>
      <c r="ZG36" s="265"/>
      <c r="ZH36" s="265"/>
      <c r="ZI36" s="265"/>
      <c r="ZJ36" s="265"/>
      <c r="ZK36" s="265"/>
      <c r="ZL36" s="265"/>
      <c r="ZM36" s="265"/>
      <c r="ZN36" s="265"/>
      <c r="ZO36" s="265"/>
      <c r="ZP36" s="265"/>
      <c r="ZQ36" s="265"/>
      <c r="ZR36" s="265"/>
      <c r="ZS36" s="265"/>
      <c r="ZT36" s="265"/>
      <c r="ZU36" s="265"/>
      <c r="ZV36" s="265"/>
      <c r="ZW36" s="265"/>
      <c r="ZX36" s="265"/>
      <c r="ZY36" s="265"/>
      <c r="ZZ36" s="265"/>
      <c r="AAA36" s="265"/>
      <c r="AAB36" s="265"/>
      <c r="AAC36" s="265"/>
      <c r="AAD36" s="265"/>
      <c r="AAE36" s="265"/>
      <c r="AAF36" s="265"/>
      <c r="AAG36" s="265"/>
      <c r="AAH36" s="265"/>
      <c r="AAI36" s="265"/>
      <c r="AAJ36" s="265"/>
      <c r="AAK36" s="265"/>
      <c r="AAL36" s="265"/>
      <c r="AAM36" s="265"/>
      <c r="AAN36" s="265"/>
      <c r="AAO36" s="265"/>
      <c r="AAP36" s="265"/>
      <c r="AAQ36" s="265"/>
      <c r="AAR36" s="265"/>
      <c r="AAS36" s="265"/>
      <c r="AAT36" s="265"/>
      <c r="AAU36" s="265"/>
      <c r="AAV36" s="265"/>
      <c r="AAW36" s="265"/>
      <c r="AAX36" s="265"/>
      <c r="AAY36" s="265"/>
      <c r="AAZ36" s="265"/>
      <c r="ABA36" s="265"/>
      <c r="ABB36" s="265"/>
      <c r="ABC36" s="265"/>
      <c r="ABD36" s="265"/>
      <c r="ABE36" s="265"/>
      <c r="ABF36" s="265"/>
      <c r="ABG36" s="265"/>
      <c r="ABH36" s="265"/>
      <c r="ABI36" s="265"/>
      <c r="ABJ36" s="265"/>
      <c r="ABK36" s="265"/>
      <c r="ABL36" s="265"/>
      <c r="ABM36" s="265"/>
      <c r="ABN36" s="265"/>
      <c r="ABO36" s="265"/>
      <c r="ABP36" s="265"/>
      <c r="ABQ36" s="265"/>
      <c r="ABR36" s="265"/>
      <c r="ABS36" s="265"/>
      <c r="ABT36" s="265"/>
      <c r="ABU36" s="265"/>
      <c r="ABV36" s="265"/>
      <c r="ABW36" s="265"/>
      <c r="ABX36" s="265"/>
      <c r="ABY36" s="265"/>
      <c r="ABZ36" s="265"/>
      <c r="ACA36" s="265"/>
      <c r="ACB36" s="265"/>
      <c r="ACC36" s="265"/>
      <c r="ACD36" s="265"/>
      <c r="ACE36" s="265"/>
      <c r="ACF36" s="265"/>
      <c r="ACG36" s="265"/>
      <c r="ACH36" s="265"/>
      <c r="ACI36" s="265"/>
      <c r="ACJ36" s="265"/>
      <c r="ACK36" s="265"/>
      <c r="ACL36" s="265"/>
      <c r="ACM36" s="265"/>
      <c r="ACN36" s="265"/>
      <c r="ACO36" s="265"/>
      <c r="ACP36" s="265"/>
      <c r="ACQ36" s="265"/>
      <c r="ACR36" s="265"/>
      <c r="ACS36" s="265"/>
      <c r="ACT36" s="265"/>
      <c r="ACU36" s="265"/>
      <c r="ACV36" s="265"/>
      <c r="ACW36" s="265"/>
      <c r="ACX36" s="265"/>
      <c r="ACY36" s="265"/>
      <c r="ACZ36" s="265"/>
      <c r="ADA36" s="265"/>
      <c r="ADB36" s="265"/>
      <c r="ADC36" s="265"/>
      <c r="ADD36" s="265"/>
      <c r="ADE36" s="265"/>
      <c r="ADF36" s="265"/>
      <c r="ADG36" s="265"/>
      <c r="ADH36" s="265"/>
      <c r="ADI36" s="265"/>
      <c r="ADJ36" s="265"/>
      <c r="ADK36" s="265"/>
      <c r="ADL36" s="265"/>
      <c r="ADM36" s="265"/>
      <c r="ADN36" s="265"/>
      <c r="ADO36" s="265"/>
      <c r="ADP36" s="265"/>
      <c r="ADQ36" s="265"/>
      <c r="ADR36" s="265"/>
      <c r="ADS36" s="265"/>
      <c r="ADT36" s="265"/>
      <c r="ADU36" s="265"/>
      <c r="ADV36" s="265"/>
      <c r="ADW36" s="265"/>
      <c r="ADX36" s="265"/>
      <c r="ADY36" s="265"/>
      <c r="ADZ36" s="265"/>
      <c r="AEA36" s="265"/>
      <c r="AEB36" s="265"/>
      <c r="AEC36" s="265"/>
      <c r="AED36" s="265"/>
      <c r="AEE36" s="265"/>
      <c r="AEF36" s="265"/>
      <c r="AEG36" s="265"/>
      <c r="AEH36" s="265"/>
      <c r="AEI36" s="265"/>
      <c r="AEJ36" s="265"/>
      <c r="AEK36" s="265"/>
      <c r="AEL36" s="265"/>
      <c r="AEM36" s="265"/>
      <c r="AEN36" s="265"/>
      <c r="AEO36" s="265"/>
      <c r="AEP36" s="265"/>
      <c r="AEQ36" s="265"/>
      <c r="AER36" s="265"/>
      <c r="AES36" s="265"/>
      <c r="AET36" s="265"/>
      <c r="AEU36" s="265"/>
      <c r="AEV36" s="265"/>
      <c r="AEW36" s="265"/>
      <c r="AEX36" s="265"/>
      <c r="AEY36" s="265"/>
      <c r="AEZ36" s="265"/>
      <c r="AFA36" s="265"/>
      <c r="AFB36" s="265"/>
      <c r="AFC36" s="265"/>
      <c r="AFD36" s="265"/>
      <c r="AFE36" s="265"/>
      <c r="AFF36" s="265"/>
      <c r="AFG36" s="265"/>
      <c r="AFH36" s="265"/>
      <c r="AFI36" s="265"/>
      <c r="AFJ36" s="265"/>
      <c r="AFK36" s="265"/>
      <c r="AFL36" s="265"/>
      <c r="AFM36" s="265"/>
      <c r="AFN36" s="265"/>
      <c r="AFO36" s="265"/>
      <c r="AFP36" s="265"/>
      <c r="AFQ36" s="265"/>
      <c r="AFR36" s="265"/>
      <c r="AFS36" s="265"/>
      <c r="AFT36" s="265"/>
      <c r="AFU36" s="265"/>
      <c r="AFV36" s="265"/>
      <c r="AFW36" s="265"/>
      <c r="AFX36" s="265"/>
      <c r="AFY36" s="265"/>
      <c r="AFZ36" s="265"/>
      <c r="AGA36" s="265"/>
      <c r="AGB36" s="265"/>
      <c r="AGC36" s="265"/>
      <c r="AGD36" s="265"/>
      <c r="AGE36" s="265"/>
      <c r="AGF36" s="265"/>
      <c r="AGG36" s="265"/>
      <c r="AGH36" s="265"/>
      <c r="AGI36" s="265"/>
      <c r="AGJ36" s="265"/>
      <c r="AGK36" s="265"/>
      <c r="AGL36" s="265"/>
      <c r="AGM36" s="265"/>
      <c r="AGN36" s="265"/>
      <c r="AGO36" s="265"/>
      <c r="AGP36" s="265"/>
      <c r="AGQ36" s="265"/>
      <c r="AGR36" s="265"/>
      <c r="AGS36" s="265"/>
      <c r="AGT36" s="265"/>
      <c r="AGU36" s="265"/>
      <c r="AGV36" s="265"/>
      <c r="AGW36" s="265"/>
      <c r="AGX36" s="265"/>
      <c r="AGY36" s="265"/>
      <c r="AGZ36" s="265"/>
      <c r="AHA36" s="265"/>
      <c r="AHB36" s="265"/>
      <c r="AHC36" s="265"/>
      <c r="AHD36" s="265"/>
      <c r="AHE36" s="265"/>
      <c r="AHF36" s="265"/>
      <c r="AHG36" s="265"/>
      <c r="AHH36" s="265"/>
      <c r="AHI36" s="265"/>
      <c r="AHJ36" s="265"/>
      <c r="AHK36" s="265"/>
      <c r="AHL36" s="265"/>
      <c r="AHM36" s="265"/>
      <c r="AHN36" s="265"/>
      <c r="AHO36" s="265"/>
      <c r="AHP36" s="265"/>
      <c r="AHQ36" s="265"/>
      <c r="AHR36" s="265"/>
      <c r="AHS36" s="265"/>
      <c r="AHT36" s="265"/>
      <c r="AHU36" s="265"/>
      <c r="AHV36" s="265"/>
      <c r="AHW36" s="265"/>
      <c r="AHX36" s="265"/>
      <c r="AHY36" s="265"/>
      <c r="AHZ36" s="265"/>
      <c r="AIA36" s="265"/>
      <c r="AIB36" s="265"/>
      <c r="AIC36" s="265"/>
      <c r="AID36" s="265"/>
      <c r="AIE36" s="265"/>
      <c r="AIF36" s="265"/>
      <c r="AIG36" s="265"/>
      <c r="AIH36" s="265"/>
      <c r="AII36" s="265"/>
      <c r="AIJ36" s="265"/>
      <c r="AIK36" s="265"/>
      <c r="AIL36" s="265"/>
      <c r="AIM36" s="265"/>
      <c r="AIN36" s="265"/>
      <c r="AIO36" s="265"/>
      <c r="AIP36" s="265"/>
      <c r="AIQ36" s="265"/>
      <c r="AIR36" s="265"/>
      <c r="AIS36" s="265"/>
      <c r="AIT36" s="265"/>
      <c r="AIU36" s="265"/>
      <c r="AIV36" s="265"/>
      <c r="AIW36" s="265"/>
      <c r="AIX36" s="265"/>
      <c r="AIY36" s="265"/>
      <c r="AIZ36" s="265"/>
      <c r="AJA36" s="265"/>
      <c r="AJB36" s="265"/>
      <c r="AJC36" s="265"/>
      <c r="AJD36" s="265"/>
      <c r="AJE36" s="265"/>
      <c r="AJF36" s="265"/>
      <c r="AJG36" s="265"/>
      <c r="AJH36" s="265"/>
      <c r="AJI36" s="265"/>
      <c r="AJJ36" s="265"/>
      <c r="AJK36" s="265"/>
      <c r="AJL36" s="265"/>
      <c r="AJM36" s="265"/>
      <c r="AJN36" s="265"/>
      <c r="AJO36" s="265"/>
      <c r="AJP36" s="265"/>
      <c r="AJQ36" s="265"/>
      <c r="AJR36" s="265"/>
      <c r="AJS36" s="265"/>
      <c r="AJT36" s="265"/>
      <c r="AJU36" s="265"/>
      <c r="AJV36" s="265"/>
      <c r="AJW36" s="265"/>
      <c r="AJX36" s="265"/>
      <c r="AJY36" s="265"/>
      <c r="AJZ36" s="265"/>
      <c r="AKA36" s="265"/>
      <c r="AKB36" s="265"/>
      <c r="AKC36" s="265"/>
      <c r="AKD36" s="265"/>
      <c r="AKE36" s="265"/>
      <c r="AKF36" s="265"/>
      <c r="AKG36" s="265"/>
      <c r="AKH36" s="265"/>
      <c r="AKI36" s="265"/>
      <c r="AKJ36" s="265"/>
      <c r="AKK36" s="265"/>
      <c r="AKL36" s="265"/>
      <c r="AKM36" s="265"/>
      <c r="AKN36" s="265"/>
      <c r="AKO36" s="265"/>
      <c r="AKP36" s="265"/>
      <c r="AKQ36" s="265"/>
      <c r="AKR36" s="265"/>
      <c r="AKS36" s="265"/>
      <c r="AKT36" s="265"/>
      <c r="AKU36" s="265"/>
      <c r="AKV36" s="265"/>
      <c r="AKW36" s="265"/>
      <c r="AKX36" s="265"/>
      <c r="AKY36" s="265"/>
      <c r="AKZ36" s="265"/>
      <c r="ALA36" s="265"/>
      <c r="ALB36" s="265"/>
      <c r="ALC36" s="265"/>
      <c r="ALD36" s="265"/>
      <c r="ALE36" s="265"/>
      <c r="ALF36" s="265"/>
      <c r="ALG36" s="265"/>
      <c r="ALH36" s="265"/>
      <c r="ALI36" s="265"/>
      <c r="ALJ36" s="265"/>
      <c r="ALK36" s="265"/>
      <c r="ALL36" s="265"/>
      <c r="ALM36" s="265"/>
      <c r="ALN36" s="265"/>
      <c r="ALO36" s="265"/>
      <c r="ALP36" s="265"/>
      <c r="ALQ36" s="265"/>
      <c r="ALR36" s="265"/>
      <c r="ALS36" s="265"/>
      <c r="ALT36" s="265"/>
      <c r="ALU36" s="265"/>
      <c r="ALV36" s="265"/>
      <c r="ALW36" s="265"/>
      <c r="ALX36" s="265"/>
      <c r="ALY36" s="265"/>
      <c r="ALZ36" s="265"/>
      <c r="AMA36" s="265"/>
      <c r="AMB36" s="265"/>
      <c r="AMC36" s="265"/>
      <c r="AMD36" s="265"/>
      <c r="AME36" s="265"/>
      <c r="AMF36" s="265"/>
      <c r="AMG36" s="265"/>
      <c r="AMH36" s="265"/>
      <c r="AMI36" s="265"/>
      <c r="AMJ36" s="265"/>
    </row>
    <row r="37" spans="1:1024" s="27" customFormat="1" ht="15.75" customHeight="1">
      <c r="A37" s="25"/>
      <c r="B37" s="25"/>
      <c r="C37" s="25"/>
      <c r="D37" s="25"/>
      <c r="E37" s="25"/>
      <c r="F37" s="25"/>
      <c r="G37" s="26"/>
      <c r="H37" s="26"/>
      <c r="I37" s="26"/>
      <c r="J37" s="26"/>
      <c r="K37" s="26"/>
      <c r="L37" s="26"/>
      <c r="M37" s="26"/>
      <c r="N37" s="26"/>
      <c r="O37" s="26"/>
    </row>
    <row r="38" spans="1:1024" s="19" customFormat="1" ht="12.75" customHeight="1">
      <c r="A38" s="254" t="s">
        <v>34</v>
      </c>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54"/>
      <c r="BC38" s="254"/>
      <c r="BD38" s="254"/>
      <c r="BE38" s="254"/>
      <c r="BF38" s="254"/>
      <c r="BG38" s="254"/>
      <c r="BH38" s="254"/>
      <c r="BI38" s="254"/>
      <c r="BJ38" s="254"/>
      <c r="BK38" s="254"/>
      <c r="BL38" s="254"/>
      <c r="BM38" s="254"/>
      <c r="BN38" s="254"/>
      <c r="BO38" s="254"/>
      <c r="BP38" s="254"/>
      <c r="BQ38" s="254"/>
      <c r="BR38" s="254"/>
      <c r="BS38" s="254"/>
      <c r="BT38" s="254"/>
      <c r="BU38" s="254"/>
      <c r="BV38" s="254"/>
      <c r="BW38" s="254"/>
      <c r="BX38" s="254"/>
      <c r="BY38" s="254"/>
      <c r="BZ38" s="254"/>
      <c r="CA38" s="254"/>
      <c r="CB38" s="254"/>
      <c r="CC38" s="254"/>
      <c r="CD38" s="254"/>
      <c r="CE38" s="254"/>
      <c r="CF38" s="254"/>
      <c r="CG38" s="254"/>
      <c r="CH38" s="254"/>
      <c r="CI38" s="254"/>
      <c r="CJ38" s="254"/>
      <c r="CK38" s="254"/>
      <c r="CL38" s="254"/>
      <c r="CM38" s="254"/>
      <c r="CN38" s="254"/>
      <c r="CO38" s="254"/>
      <c r="CP38" s="254"/>
      <c r="CQ38" s="254"/>
      <c r="CR38" s="254"/>
      <c r="CS38" s="254"/>
      <c r="CT38" s="254"/>
      <c r="CU38" s="254"/>
      <c r="CV38" s="254"/>
      <c r="CW38" s="254"/>
      <c r="CX38" s="254"/>
      <c r="CY38" s="254"/>
      <c r="CZ38" s="254"/>
      <c r="DA38" s="254"/>
      <c r="DB38" s="254"/>
      <c r="DC38" s="254"/>
      <c r="DD38" s="254"/>
      <c r="DE38" s="254"/>
      <c r="DF38" s="254"/>
      <c r="DG38" s="254"/>
      <c r="DH38" s="254"/>
      <c r="DI38" s="254"/>
      <c r="DJ38" s="254"/>
      <c r="DK38" s="254"/>
      <c r="DL38" s="254"/>
      <c r="DM38" s="254"/>
      <c r="DN38" s="254"/>
      <c r="DO38" s="254"/>
      <c r="DP38" s="254"/>
      <c r="DQ38" s="254"/>
      <c r="DR38" s="254"/>
      <c r="DS38" s="254"/>
      <c r="DT38" s="254"/>
      <c r="DU38" s="254"/>
      <c r="DV38" s="254"/>
      <c r="DW38" s="254"/>
      <c r="DX38" s="254"/>
      <c r="DY38" s="254"/>
      <c r="DZ38" s="254"/>
      <c r="EA38" s="254"/>
      <c r="EB38" s="254"/>
      <c r="EC38" s="254"/>
      <c r="ED38" s="254"/>
      <c r="EE38" s="254"/>
      <c r="EF38" s="254"/>
      <c r="EG38" s="254"/>
      <c r="EH38" s="254"/>
      <c r="EI38" s="254"/>
      <c r="EJ38" s="254"/>
      <c r="EK38" s="254"/>
      <c r="EL38" s="254"/>
      <c r="EM38" s="254"/>
      <c r="EN38" s="254"/>
      <c r="EO38" s="254"/>
      <c r="EP38" s="254"/>
      <c r="EQ38" s="254"/>
      <c r="ER38" s="254"/>
      <c r="ES38" s="254"/>
      <c r="ET38" s="254"/>
      <c r="EU38" s="254"/>
      <c r="EV38" s="254"/>
      <c r="EW38" s="254"/>
      <c r="EX38" s="254"/>
      <c r="EY38" s="254"/>
      <c r="EZ38" s="254"/>
      <c r="FA38" s="254"/>
      <c r="FB38" s="254"/>
      <c r="FC38" s="254"/>
      <c r="FD38" s="254"/>
      <c r="FE38" s="254"/>
      <c r="FF38" s="254"/>
      <c r="FG38" s="254"/>
      <c r="FH38" s="254"/>
      <c r="FI38" s="254"/>
      <c r="FJ38" s="254"/>
      <c r="FK38" s="254"/>
      <c r="FL38" s="254"/>
      <c r="FM38" s="254"/>
      <c r="FN38" s="254"/>
      <c r="FO38" s="254"/>
      <c r="FP38" s="254"/>
      <c r="FQ38" s="254"/>
      <c r="FR38" s="254"/>
      <c r="FS38" s="254"/>
      <c r="FT38" s="254"/>
      <c r="FU38" s="254"/>
      <c r="FV38" s="254"/>
      <c r="FW38" s="254"/>
      <c r="FX38" s="254"/>
      <c r="FY38" s="254"/>
      <c r="FZ38" s="254"/>
      <c r="GA38" s="254"/>
      <c r="GB38" s="254"/>
      <c r="GC38" s="254"/>
      <c r="GD38" s="254"/>
      <c r="GE38" s="254"/>
      <c r="GF38" s="254"/>
      <c r="GG38" s="254"/>
      <c r="GH38" s="254"/>
      <c r="GI38" s="254"/>
      <c r="GJ38" s="254"/>
      <c r="GK38" s="254"/>
      <c r="GL38" s="254"/>
      <c r="GM38" s="254"/>
      <c r="GN38" s="254"/>
      <c r="GO38" s="254"/>
      <c r="GP38" s="254"/>
      <c r="GQ38" s="254"/>
      <c r="GR38" s="254"/>
      <c r="GS38" s="254"/>
      <c r="GT38" s="254"/>
      <c r="GU38" s="254"/>
      <c r="GV38" s="254"/>
      <c r="GW38" s="254"/>
      <c r="GX38" s="254"/>
      <c r="GY38" s="254"/>
      <c r="GZ38" s="254"/>
      <c r="HA38" s="254"/>
      <c r="HB38" s="254"/>
      <c r="HC38" s="254"/>
      <c r="HD38" s="254"/>
      <c r="HE38" s="254"/>
      <c r="HF38" s="254"/>
      <c r="HG38" s="254"/>
      <c r="HH38" s="254"/>
      <c r="HI38" s="254"/>
      <c r="HJ38" s="254"/>
      <c r="HK38" s="254"/>
      <c r="HL38" s="254"/>
      <c r="HM38" s="254"/>
      <c r="HN38" s="254"/>
      <c r="HO38" s="254"/>
      <c r="HP38" s="254"/>
      <c r="HQ38" s="254"/>
      <c r="HR38" s="254"/>
      <c r="HS38" s="254"/>
      <c r="HT38" s="254"/>
      <c r="HU38" s="254"/>
      <c r="HV38" s="254"/>
      <c r="HW38" s="254"/>
      <c r="HX38" s="254"/>
      <c r="HY38" s="254"/>
      <c r="HZ38" s="254"/>
      <c r="IA38" s="254"/>
      <c r="IB38" s="254"/>
      <c r="IC38" s="254"/>
      <c r="ID38" s="254"/>
      <c r="IE38" s="254"/>
      <c r="IF38" s="254"/>
      <c r="IG38" s="254"/>
      <c r="IH38" s="254"/>
      <c r="II38" s="254"/>
      <c r="IJ38" s="254"/>
      <c r="IK38" s="254"/>
      <c r="IL38" s="254"/>
      <c r="IM38" s="254"/>
      <c r="IN38" s="254"/>
      <c r="IO38" s="254"/>
      <c r="IP38" s="254"/>
      <c r="IQ38" s="254"/>
      <c r="IR38" s="254"/>
      <c r="IS38" s="254"/>
      <c r="IT38" s="254"/>
      <c r="IU38" s="254"/>
      <c r="IV38" s="254"/>
      <c r="IW38" s="254"/>
      <c r="IX38" s="254"/>
      <c r="IY38" s="254"/>
      <c r="IZ38" s="254"/>
      <c r="JA38" s="254"/>
      <c r="JB38" s="254"/>
      <c r="JC38" s="254"/>
      <c r="JD38" s="254"/>
      <c r="JE38" s="254"/>
      <c r="JF38" s="254"/>
      <c r="JG38" s="254"/>
      <c r="JH38" s="254"/>
      <c r="JI38" s="254"/>
      <c r="JJ38" s="254"/>
      <c r="JK38" s="254"/>
      <c r="JL38" s="254"/>
      <c r="JM38" s="254"/>
      <c r="JN38" s="254"/>
      <c r="JO38" s="254"/>
      <c r="JP38" s="254"/>
      <c r="JQ38" s="254"/>
      <c r="JR38" s="254"/>
      <c r="JS38" s="254"/>
      <c r="JT38" s="254"/>
      <c r="JU38" s="254"/>
      <c r="JV38" s="254"/>
      <c r="JW38" s="254"/>
      <c r="JX38" s="254"/>
      <c r="JY38" s="254"/>
      <c r="JZ38" s="254"/>
      <c r="KA38" s="254"/>
      <c r="KB38" s="254"/>
      <c r="KC38" s="254"/>
      <c r="KD38" s="254"/>
      <c r="KE38" s="254"/>
      <c r="KF38" s="254"/>
      <c r="KG38" s="254"/>
      <c r="KH38" s="254"/>
      <c r="KI38" s="254"/>
      <c r="KJ38" s="254"/>
      <c r="KK38" s="254"/>
      <c r="KL38" s="254"/>
      <c r="KM38" s="254"/>
      <c r="KN38" s="254"/>
      <c r="KO38" s="254"/>
      <c r="KP38" s="254"/>
      <c r="KQ38" s="254"/>
      <c r="KR38" s="254"/>
      <c r="KS38" s="254"/>
      <c r="KT38" s="254"/>
      <c r="KU38" s="254"/>
      <c r="KV38" s="254"/>
      <c r="KW38" s="254"/>
      <c r="KX38" s="254"/>
      <c r="KY38" s="254"/>
      <c r="KZ38" s="254"/>
      <c r="LA38" s="254"/>
      <c r="LB38" s="254"/>
      <c r="LC38" s="254"/>
      <c r="LD38" s="254"/>
      <c r="LE38" s="254"/>
      <c r="LF38" s="254"/>
      <c r="LG38" s="254"/>
      <c r="LH38" s="254"/>
      <c r="LI38" s="254"/>
      <c r="LJ38" s="254"/>
      <c r="LK38" s="254"/>
      <c r="LL38" s="254"/>
      <c r="LM38" s="254"/>
      <c r="LN38" s="254"/>
      <c r="LO38" s="254"/>
      <c r="LP38" s="254"/>
      <c r="LQ38" s="254"/>
      <c r="LR38" s="254"/>
      <c r="LS38" s="254"/>
      <c r="LT38" s="254"/>
      <c r="LU38" s="254"/>
      <c r="LV38" s="254"/>
      <c r="LW38" s="254"/>
      <c r="LX38" s="254"/>
      <c r="LY38" s="254"/>
      <c r="LZ38" s="254"/>
      <c r="MA38" s="254"/>
      <c r="MB38" s="254"/>
      <c r="MC38" s="254"/>
      <c r="MD38" s="254"/>
      <c r="ME38" s="254"/>
      <c r="MF38" s="254"/>
      <c r="MG38" s="254"/>
      <c r="MH38" s="254"/>
      <c r="MI38" s="254"/>
      <c r="MJ38" s="254"/>
      <c r="MK38" s="254"/>
      <c r="ML38" s="254"/>
      <c r="MM38" s="254"/>
      <c r="MN38" s="254"/>
      <c r="MO38" s="254"/>
      <c r="MP38" s="254"/>
      <c r="MQ38" s="254"/>
      <c r="MR38" s="254"/>
      <c r="MS38" s="254"/>
      <c r="MT38" s="254"/>
      <c r="MU38" s="254"/>
      <c r="MV38" s="254"/>
      <c r="MW38" s="254"/>
      <c r="MX38" s="254"/>
      <c r="MY38" s="254"/>
      <c r="MZ38" s="254"/>
      <c r="NA38" s="254"/>
      <c r="NB38" s="254"/>
      <c r="NC38" s="254"/>
      <c r="ND38" s="254"/>
      <c r="NE38" s="254"/>
      <c r="NF38" s="254"/>
      <c r="NG38" s="254"/>
      <c r="NH38" s="254"/>
      <c r="NI38" s="254"/>
      <c r="NJ38" s="254"/>
      <c r="NK38" s="254"/>
      <c r="NL38" s="254"/>
      <c r="NM38" s="254"/>
      <c r="NN38" s="254"/>
      <c r="NO38" s="254"/>
      <c r="NP38" s="254"/>
      <c r="NQ38" s="254"/>
      <c r="NR38" s="254"/>
      <c r="NS38" s="254"/>
      <c r="NT38" s="254"/>
      <c r="NU38" s="254"/>
      <c r="NV38" s="254"/>
      <c r="NW38" s="254"/>
      <c r="NX38" s="254"/>
      <c r="NY38" s="254"/>
      <c r="NZ38" s="254"/>
      <c r="OA38" s="254"/>
      <c r="OB38" s="254"/>
      <c r="OC38" s="254"/>
      <c r="OD38" s="254"/>
      <c r="OE38" s="254"/>
      <c r="OF38" s="254"/>
      <c r="OG38" s="254"/>
      <c r="OH38" s="254"/>
      <c r="OI38" s="254"/>
      <c r="OJ38" s="254"/>
      <c r="OK38" s="254"/>
      <c r="OL38" s="254"/>
      <c r="OM38" s="254"/>
      <c r="ON38" s="254"/>
      <c r="OO38" s="254"/>
      <c r="OP38" s="254"/>
      <c r="OQ38" s="254"/>
      <c r="OR38" s="254"/>
      <c r="OS38" s="254"/>
      <c r="OT38" s="254"/>
      <c r="OU38" s="254"/>
      <c r="OV38" s="254"/>
      <c r="OW38" s="254"/>
      <c r="OX38" s="254"/>
      <c r="OY38" s="254"/>
      <c r="OZ38" s="254"/>
      <c r="PA38" s="254"/>
      <c r="PB38" s="254"/>
      <c r="PC38" s="254"/>
      <c r="PD38" s="254"/>
      <c r="PE38" s="254"/>
      <c r="PF38" s="254"/>
      <c r="PG38" s="254"/>
      <c r="PH38" s="254"/>
      <c r="PI38" s="254"/>
      <c r="PJ38" s="254"/>
      <c r="PK38" s="254"/>
      <c r="PL38" s="254"/>
      <c r="PM38" s="254"/>
      <c r="PN38" s="254"/>
      <c r="PO38" s="254"/>
      <c r="PP38" s="254"/>
      <c r="PQ38" s="254"/>
      <c r="PR38" s="254"/>
      <c r="PS38" s="254"/>
      <c r="PT38" s="254"/>
      <c r="PU38" s="254"/>
      <c r="PV38" s="254"/>
      <c r="PW38" s="254"/>
      <c r="PX38" s="254"/>
      <c r="PY38" s="254"/>
      <c r="PZ38" s="254"/>
      <c r="QA38" s="254"/>
      <c r="QB38" s="254"/>
      <c r="QC38" s="254"/>
      <c r="QD38" s="254"/>
      <c r="QE38" s="254"/>
      <c r="QF38" s="254"/>
      <c r="QG38" s="254"/>
      <c r="QH38" s="254"/>
      <c r="QI38" s="254"/>
      <c r="QJ38" s="254"/>
      <c r="QK38" s="254"/>
      <c r="QL38" s="254"/>
      <c r="QM38" s="254"/>
      <c r="QN38" s="254"/>
      <c r="QO38" s="254"/>
      <c r="QP38" s="254"/>
      <c r="QQ38" s="254"/>
      <c r="QR38" s="254"/>
      <c r="QS38" s="254"/>
      <c r="QT38" s="254"/>
      <c r="QU38" s="254"/>
      <c r="QV38" s="254"/>
      <c r="QW38" s="254"/>
      <c r="QX38" s="254"/>
      <c r="QY38" s="254"/>
      <c r="QZ38" s="254"/>
      <c r="RA38" s="254"/>
      <c r="RB38" s="254"/>
      <c r="RC38" s="254"/>
      <c r="RD38" s="254"/>
      <c r="RE38" s="254"/>
      <c r="RF38" s="254"/>
      <c r="RG38" s="254"/>
      <c r="RH38" s="254"/>
      <c r="RI38" s="254"/>
      <c r="RJ38" s="254"/>
      <c r="RK38" s="254"/>
      <c r="RL38" s="254"/>
      <c r="RM38" s="254"/>
      <c r="RN38" s="254"/>
      <c r="RO38" s="254"/>
      <c r="RP38" s="254"/>
      <c r="RQ38" s="254"/>
      <c r="RR38" s="254"/>
      <c r="RS38" s="254"/>
      <c r="RT38" s="254"/>
      <c r="RU38" s="254"/>
      <c r="RV38" s="254"/>
      <c r="RW38" s="254"/>
      <c r="RX38" s="254"/>
      <c r="RY38" s="254"/>
      <c r="RZ38" s="254"/>
      <c r="SA38" s="254"/>
      <c r="SB38" s="254"/>
      <c r="SC38" s="254"/>
      <c r="SD38" s="254"/>
      <c r="SE38" s="254"/>
      <c r="SF38" s="254"/>
      <c r="SG38" s="254"/>
      <c r="SH38" s="254"/>
      <c r="SI38" s="254"/>
      <c r="SJ38" s="254"/>
      <c r="SK38" s="254"/>
      <c r="SL38" s="254"/>
      <c r="SM38" s="254"/>
      <c r="SN38" s="254"/>
      <c r="SO38" s="254"/>
      <c r="SP38" s="254"/>
      <c r="SQ38" s="254"/>
      <c r="SR38" s="254"/>
      <c r="SS38" s="254"/>
      <c r="ST38" s="254"/>
      <c r="SU38" s="254"/>
      <c r="SV38" s="254"/>
      <c r="SW38" s="254"/>
      <c r="SX38" s="254"/>
      <c r="SY38" s="254"/>
      <c r="SZ38" s="254"/>
      <c r="TA38" s="254"/>
      <c r="TB38" s="254"/>
      <c r="TC38" s="254"/>
      <c r="TD38" s="254"/>
      <c r="TE38" s="254"/>
      <c r="TF38" s="254"/>
      <c r="TG38" s="254"/>
      <c r="TH38" s="254"/>
      <c r="TI38" s="254"/>
      <c r="TJ38" s="254"/>
      <c r="TK38" s="254"/>
      <c r="TL38" s="254"/>
      <c r="TM38" s="254"/>
      <c r="TN38" s="254"/>
      <c r="TO38" s="254"/>
      <c r="TP38" s="254"/>
      <c r="TQ38" s="254"/>
      <c r="TR38" s="254"/>
      <c r="TS38" s="254"/>
      <c r="TT38" s="254"/>
      <c r="TU38" s="254"/>
      <c r="TV38" s="254"/>
      <c r="TW38" s="254"/>
      <c r="TX38" s="254"/>
      <c r="TY38" s="254"/>
      <c r="TZ38" s="254"/>
      <c r="UA38" s="254"/>
      <c r="UB38" s="254"/>
      <c r="UC38" s="254"/>
      <c r="UD38" s="254"/>
      <c r="UE38" s="254"/>
      <c r="UF38" s="254"/>
      <c r="UG38" s="254"/>
      <c r="UH38" s="254"/>
      <c r="UI38" s="254"/>
      <c r="UJ38" s="254"/>
      <c r="UK38" s="254"/>
      <c r="UL38" s="254"/>
      <c r="UM38" s="254"/>
      <c r="UN38" s="254"/>
      <c r="UO38" s="254"/>
      <c r="UP38" s="254"/>
      <c r="UQ38" s="254"/>
      <c r="UR38" s="254"/>
      <c r="US38" s="254"/>
      <c r="UT38" s="254"/>
      <c r="UU38" s="254"/>
      <c r="UV38" s="254"/>
      <c r="UW38" s="254"/>
      <c r="UX38" s="254"/>
      <c r="UY38" s="254"/>
      <c r="UZ38" s="254"/>
      <c r="VA38" s="254"/>
      <c r="VB38" s="254"/>
      <c r="VC38" s="254"/>
      <c r="VD38" s="254"/>
      <c r="VE38" s="254"/>
      <c r="VF38" s="254"/>
      <c r="VG38" s="254"/>
      <c r="VH38" s="254"/>
      <c r="VI38" s="254"/>
      <c r="VJ38" s="254"/>
      <c r="VK38" s="254"/>
      <c r="VL38" s="254"/>
      <c r="VM38" s="254"/>
      <c r="VN38" s="254"/>
      <c r="VO38" s="254"/>
      <c r="VP38" s="254"/>
      <c r="VQ38" s="254"/>
      <c r="VR38" s="254"/>
      <c r="VS38" s="254"/>
      <c r="VT38" s="254"/>
      <c r="VU38" s="254"/>
      <c r="VV38" s="254"/>
      <c r="VW38" s="254"/>
      <c r="VX38" s="254"/>
      <c r="VY38" s="254"/>
      <c r="VZ38" s="254"/>
      <c r="WA38" s="254"/>
      <c r="WB38" s="254"/>
      <c r="WC38" s="254"/>
      <c r="WD38" s="254"/>
      <c r="WE38" s="254"/>
      <c r="WF38" s="254"/>
      <c r="WG38" s="254"/>
      <c r="WH38" s="254"/>
      <c r="WI38" s="254"/>
      <c r="WJ38" s="254"/>
      <c r="WK38" s="254"/>
      <c r="WL38" s="254"/>
      <c r="WM38" s="254"/>
      <c r="WN38" s="254"/>
      <c r="WO38" s="254"/>
      <c r="WP38" s="254"/>
      <c r="WQ38" s="254"/>
      <c r="WR38" s="254"/>
      <c r="WS38" s="254"/>
      <c r="WT38" s="254"/>
      <c r="WU38" s="254"/>
      <c r="WV38" s="254"/>
      <c r="WW38" s="254"/>
      <c r="WX38" s="254"/>
      <c r="WY38" s="254"/>
      <c r="WZ38" s="254"/>
      <c r="XA38" s="254"/>
      <c r="XB38" s="254"/>
      <c r="XC38" s="254"/>
      <c r="XD38" s="254"/>
      <c r="XE38" s="254"/>
      <c r="XF38" s="254"/>
      <c r="XG38" s="254"/>
      <c r="XH38" s="254"/>
      <c r="XI38" s="254"/>
      <c r="XJ38" s="254"/>
      <c r="XK38" s="254"/>
      <c r="XL38" s="254"/>
      <c r="XM38" s="254"/>
      <c r="XN38" s="254"/>
      <c r="XO38" s="254"/>
      <c r="XP38" s="254"/>
      <c r="XQ38" s="254"/>
      <c r="XR38" s="254"/>
      <c r="XS38" s="254"/>
      <c r="XT38" s="254"/>
      <c r="XU38" s="254"/>
      <c r="XV38" s="254"/>
      <c r="XW38" s="254"/>
      <c r="XX38" s="254"/>
      <c r="XY38" s="254"/>
      <c r="XZ38" s="254"/>
      <c r="YA38" s="254"/>
      <c r="YB38" s="254"/>
      <c r="YC38" s="254"/>
      <c r="YD38" s="254"/>
      <c r="YE38" s="254"/>
      <c r="YF38" s="254"/>
      <c r="YG38" s="254"/>
      <c r="YH38" s="254"/>
      <c r="YI38" s="254"/>
      <c r="YJ38" s="254"/>
      <c r="YK38" s="254"/>
      <c r="YL38" s="254"/>
      <c r="YM38" s="254"/>
      <c r="YN38" s="254"/>
      <c r="YO38" s="254"/>
      <c r="YP38" s="254"/>
      <c r="YQ38" s="254"/>
      <c r="YR38" s="254"/>
      <c r="YS38" s="254"/>
      <c r="YT38" s="254"/>
      <c r="YU38" s="254"/>
      <c r="YV38" s="254"/>
      <c r="YW38" s="254"/>
      <c r="YX38" s="254"/>
      <c r="YY38" s="254"/>
      <c r="YZ38" s="254"/>
      <c r="ZA38" s="254"/>
      <c r="ZB38" s="254"/>
      <c r="ZC38" s="254"/>
      <c r="ZD38" s="254"/>
      <c r="ZE38" s="254"/>
      <c r="ZF38" s="254"/>
      <c r="ZG38" s="254"/>
      <c r="ZH38" s="254"/>
      <c r="ZI38" s="254"/>
      <c r="ZJ38" s="254"/>
      <c r="ZK38" s="254"/>
      <c r="ZL38" s="254"/>
      <c r="ZM38" s="254"/>
      <c r="ZN38" s="254"/>
      <c r="ZO38" s="254"/>
      <c r="ZP38" s="254"/>
      <c r="ZQ38" s="254"/>
      <c r="ZR38" s="254"/>
      <c r="ZS38" s="254"/>
      <c r="ZT38" s="254"/>
      <c r="ZU38" s="254"/>
      <c r="ZV38" s="254"/>
      <c r="ZW38" s="254"/>
      <c r="ZX38" s="254"/>
      <c r="ZY38" s="254"/>
      <c r="ZZ38" s="254"/>
      <c r="AAA38" s="254"/>
      <c r="AAB38" s="254"/>
      <c r="AAC38" s="254"/>
      <c r="AAD38" s="254"/>
      <c r="AAE38" s="254"/>
      <c r="AAF38" s="254"/>
      <c r="AAG38" s="254"/>
      <c r="AAH38" s="254"/>
      <c r="AAI38" s="254"/>
      <c r="AAJ38" s="254"/>
      <c r="AAK38" s="254"/>
      <c r="AAL38" s="254"/>
      <c r="AAM38" s="254"/>
      <c r="AAN38" s="254"/>
      <c r="AAO38" s="254"/>
      <c r="AAP38" s="254"/>
      <c r="AAQ38" s="254"/>
      <c r="AAR38" s="254"/>
      <c r="AAS38" s="254"/>
      <c r="AAT38" s="254"/>
      <c r="AAU38" s="254"/>
      <c r="AAV38" s="254"/>
      <c r="AAW38" s="254"/>
      <c r="AAX38" s="254"/>
      <c r="AAY38" s="254"/>
      <c r="AAZ38" s="254"/>
      <c r="ABA38" s="254"/>
      <c r="ABB38" s="254"/>
      <c r="ABC38" s="254"/>
      <c r="ABD38" s="254"/>
      <c r="ABE38" s="254"/>
      <c r="ABF38" s="254"/>
      <c r="ABG38" s="254"/>
      <c r="ABH38" s="254"/>
      <c r="ABI38" s="254"/>
      <c r="ABJ38" s="254"/>
      <c r="ABK38" s="254"/>
      <c r="ABL38" s="254"/>
      <c r="ABM38" s="254"/>
      <c r="ABN38" s="254"/>
      <c r="ABO38" s="254"/>
      <c r="ABP38" s="254"/>
      <c r="ABQ38" s="254"/>
      <c r="ABR38" s="254"/>
      <c r="ABS38" s="254"/>
      <c r="ABT38" s="254"/>
      <c r="ABU38" s="254"/>
      <c r="ABV38" s="254"/>
      <c r="ABW38" s="254"/>
      <c r="ABX38" s="254"/>
      <c r="ABY38" s="254"/>
      <c r="ABZ38" s="254"/>
      <c r="ACA38" s="254"/>
      <c r="ACB38" s="254"/>
      <c r="ACC38" s="254"/>
      <c r="ACD38" s="254"/>
      <c r="ACE38" s="254"/>
      <c r="ACF38" s="254"/>
      <c r="ACG38" s="254"/>
      <c r="ACH38" s="254"/>
      <c r="ACI38" s="254"/>
      <c r="ACJ38" s="254"/>
      <c r="ACK38" s="254"/>
      <c r="ACL38" s="254"/>
      <c r="ACM38" s="254"/>
      <c r="ACN38" s="254"/>
      <c r="ACO38" s="254"/>
      <c r="ACP38" s="254"/>
      <c r="ACQ38" s="254"/>
      <c r="ACR38" s="254"/>
      <c r="ACS38" s="254"/>
      <c r="ACT38" s="254"/>
      <c r="ACU38" s="254"/>
      <c r="ACV38" s="254"/>
      <c r="ACW38" s="254"/>
      <c r="ACX38" s="254"/>
      <c r="ACY38" s="254"/>
      <c r="ACZ38" s="254"/>
      <c r="ADA38" s="254"/>
      <c r="ADB38" s="254"/>
      <c r="ADC38" s="254"/>
      <c r="ADD38" s="254"/>
      <c r="ADE38" s="254"/>
      <c r="ADF38" s="254"/>
      <c r="ADG38" s="254"/>
      <c r="ADH38" s="254"/>
      <c r="ADI38" s="254"/>
      <c r="ADJ38" s="254"/>
      <c r="ADK38" s="254"/>
      <c r="ADL38" s="254"/>
      <c r="ADM38" s="254"/>
      <c r="ADN38" s="254"/>
      <c r="ADO38" s="254"/>
      <c r="ADP38" s="254"/>
      <c r="ADQ38" s="254"/>
      <c r="ADR38" s="254"/>
      <c r="ADS38" s="254"/>
      <c r="ADT38" s="254"/>
      <c r="ADU38" s="254"/>
      <c r="ADV38" s="254"/>
      <c r="ADW38" s="254"/>
      <c r="ADX38" s="254"/>
      <c r="ADY38" s="254"/>
      <c r="ADZ38" s="254"/>
      <c r="AEA38" s="254"/>
      <c r="AEB38" s="254"/>
      <c r="AEC38" s="254"/>
      <c r="AED38" s="254"/>
      <c r="AEE38" s="254"/>
      <c r="AEF38" s="254"/>
      <c r="AEG38" s="254"/>
      <c r="AEH38" s="254"/>
      <c r="AEI38" s="254"/>
      <c r="AEJ38" s="254"/>
      <c r="AEK38" s="254"/>
      <c r="AEL38" s="254"/>
      <c r="AEM38" s="254"/>
      <c r="AEN38" s="254"/>
      <c r="AEO38" s="254"/>
      <c r="AEP38" s="254"/>
      <c r="AEQ38" s="254"/>
      <c r="AER38" s="254"/>
      <c r="AES38" s="254"/>
      <c r="AET38" s="254"/>
      <c r="AEU38" s="254"/>
      <c r="AEV38" s="254"/>
      <c r="AEW38" s="254"/>
      <c r="AEX38" s="254"/>
      <c r="AEY38" s="254"/>
      <c r="AEZ38" s="254"/>
      <c r="AFA38" s="254"/>
      <c r="AFB38" s="254"/>
      <c r="AFC38" s="254"/>
      <c r="AFD38" s="254"/>
      <c r="AFE38" s="254"/>
      <c r="AFF38" s="254"/>
      <c r="AFG38" s="254"/>
      <c r="AFH38" s="254"/>
      <c r="AFI38" s="254"/>
      <c r="AFJ38" s="254"/>
      <c r="AFK38" s="254"/>
      <c r="AFL38" s="254"/>
      <c r="AFM38" s="254"/>
      <c r="AFN38" s="254"/>
      <c r="AFO38" s="254"/>
      <c r="AFP38" s="254"/>
      <c r="AFQ38" s="254"/>
      <c r="AFR38" s="254"/>
      <c r="AFS38" s="254"/>
      <c r="AFT38" s="254"/>
      <c r="AFU38" s="254"/>
      <c r="AFV38" s="254"/>
      <c r="AFW38" s="254"/>
      <c r="AFX38" s="254"/>
      <c r="AFY38" s="254"/>
      <c r="AFZ38" s="254"/>
      <c r="AGA38" s="254"/>
      <c r="AGB38" s="254"/>
      <c r="AGC38" s="254"/>
      <c r="AGD38" s="254"/>
      <c r="AGE38" s="254"/>
      <c r="AGF38" s="254"/>
      <c r="AGG38" s="254"/>
      <c r="AGH38" s="254"/>
      <c r="AGI38" s="254"/>
      <c r="AGJ38" s="254"/>
      <c r="AGK38" s="254"/>
      <c r="AGL38" s="254"/>
      <c r="AGM38" s="254"/>
      <c r="AGN38" s="254"/>
      <c r="AGO38" s="254"/>
      <c r="AGP38" s="254"/>
      <c r="AGQ38" s="254"/>
      <c r="AGR38" s="254"/>
      <c r="AGS38" s="254"/>
      <c r="AGT38" s="254"/>
      <c r="AGU38" s="254"/>
      <c r="AGV38" s="254"/>
      <c r="AGW38" s="254"/>
      <c r="AGX38" s="254"/>
      <c r="AGY38" s="254"/>
      <c r="AGZ38" s="254"/>
      <c r="AHA38" s="254"/>
      <c r="AHB38" s="254"/>
      <c r="AHC38" s="254"/>
      <c r="AHD38" s="254"/>
      <c r="AHE38" s="254"/>
      <c r="AHF38" s="254"/>
      <c r="AHG38" s="254"/>
      <c r="AHH38" s="254"/>
      <c r="AHI38" s="254"/>
      <c r="AHJ38" s="254"/>
      <c r="AHK38" s="254"/>
      <c r="AHL38" s="254"/>
      <c r="AHM38" s="254"/>
      <c r="AHN38" s="254"/>
      <c r="AHO38" s="254"/>
      <c r="AHP38" s="254"/>
      <c r="AHQ38" s="254"/>
      <c r="AHR38" s="254"/>
      <c r="AHS38" s="254"/>
      <c r="AHT38" s="254"/>
      <c r="AHU38" s="254"/>
      <c r="AHV38" s="254"/>
      <c r="AHW38" s="254"/>
      <c r="AHX38" s="254"/>
      <c r="AHY38" s="254"/>
      <c r="AHZ38" s="254"/>
      <c r="AIA38" s="254"/>
      <c r="AIB38" s="254"/>
      <c r="AIC38" s="254"/>
      <c r="AID38" s="254"/>
      <c r="AIE38" s="254"/>
      <c r="AIF38" s="254"/>
      <c r="AIG38" s="254"/>
      <c r="AIH38" s="254"/>
      <c r="AII38" s="254"/>
      <c r="AIJ38" s="254"/>
      <c r="AIK38" s="254"/>
      <c r="AIL38" s="254"/>
      <c r="AIM38" s="254"/>
      <c r="AIN38" s="254"/>
      <c r="AIO38" s="254"/>
      <c r="AIP38" s="254"/>
      <c r="AIQ38" s="254"/>
      <c r="AIR38" s="254"/>
      <c r="AIS38" s="254"/>
      <c r="AIT38" s="254"/>
      <c r="AIU38" s="254"/>
      <c r="AIV38" s="254"/>
      <c r="AIW38" s="254"/>
      <c r="AIX38" s="254"/>
      <c r="AIY38" s="254"/>
      <c r="AIZ38" s="254"/>
      <c r="AJA38" s="254"/>
      <c r="AJB38" s="254"/>
      <c r="AJC38" s="254"/>
      <c r="AJD38" s="254"/>
      <c r="AJE38" s="254"/>
      <c r="AJF38" s="254"/>
      <c r="AJG38" s="254"/>
      <c r="AJH38" s="254"/>
      <c r="AJI38" s="254"/>
      <c r="AJJ38" s="254"/>
      <c r="AJK38" s="254"/>
      <c r="AJL38" s="254"/>
      <c r="AJM38" s="254"/>
      <c r="AJN38" s="254"/>
      <c r="AJO38" s="254"/>
      <c r="AJP38" s="254"/>
      <c r="AJQ38" s="254"/>
      <c r="AJR38" s="254"/>
      <c r="AJS38" s="254"/>
      <c r="AJT38" s="254"/>
      <c r="AJU38" s="254"/>
      <c r="AJV38" s="254"/>
      <c r="AJW38" s="254"/>
      <c r="AJX38" s="254"/>
      <c r="AJY38" s="254"/>
      <c r="AJZ38" s="254"/>
      <c r="AKA38" s="254"/>
      <c r="AKB38" s="254"/>
      <c r="AKC38" s="254"/>
      <c r="AKD38" s="254"/>
      <c r="AKE38" s="254"/>
      <c r="AKF38" s="254"/>
      <c r="AKG38" s="254"/>
      <c r="AKH38" s="254"/>
      <c r="AKI38" s="254"/>
      <c r="AKJ38" s="254"/>
      <c r="AKK38" s="254"/>
      <c r="AKL38" s="254"/>
      <c r="AKM38" s="254"/>
      <c r="AKN38" s="254"/>
      <c r="AKO38" s="254"/>
      <c r="AKP38" s="254"/>
      <c r="AKQ38" s="254"/>
      <c r="AKR38" s="254"/>
      <c r="AKS38" s="254"/>
      <c r="AKT38" s="254"/>
      <c r="AKU38" s="254"/>
      <c r="AKV38" s="254"/>
      <c r="AKW38" s="254"/>
      <c r="AKX38" s="254"/>
      <c r="AKY38" s="254"/>
      <c r="AKZ38" s="254"/>
      <c r="ALA38" s="254"/>
      <c r="ALB38" s="254"/>
      <c r="ALC38" s="254"/>
      <c r="ALD38" s="254"/>
      <c r="ALE38" s="254"/>
      <c r="ALF38" s="254"/>
      <c r="ALG38" s="254"/>
      <c r="ALH38" s="254"/>
      <c r="ALI38" s="254"/>
      <c r="ALJ38" s="254"/>
      <c r="ALK38" s="254"/>
      <c r="ALL38" s="254"/>
      <c r="ALM38" s="254"/>
      <c r="ALN38" s="254"/>
      <c r="ALO38" s="254"/>
      <c r="ALP38" s="254"/>
      <c r="ALQ38" s="254"/>
      <c r="ALR38" s="254"/>
      <c r="ALS38" s="254"/>
      <c r="ALT38" s="254"/>
      <c r="ALU38" s="254"/>
      <c r="ALV38" s="254"/>
      <c r="ALW38" s="254"/>
      <c r="ALX38" s="254"/>
      <c r="ALY38" s="254"/>
      <c r="ALZ38" s="254"/>
      <c r="AMA38" s="254"/>
      <c r="AMB38" s="254"/>
      <c r="AMC38" s="254"/>
      <c r="AMD38" s="254"/>
      <c r="AME38" s="254"/>
      <c r="AMF38" s="254"/>
      <c r="AMG38" s="254"/>
      <c r="AMH38" s="254"/>
      <c r="AMI38" s="254"/>
      <c r="AMJ38" s="254"/>
    </row>
    <row r="39" spans="1:1024" s="27" customFormat="1" ht="11.25">
      <c r="A39" s="28"/>
    </row>
    <row r="40" spans="1:1024" s="27" customFormat="1" ht="63" customHeight="1">
      <c r="A40" s="256" t="s">
        <v>35</v>
      </c>
      <c r="B40" s="256"/>
      <c r="C40" s="29"/>
    </row>
    <row r="41" spans="1:1024" s="27" customFormat="1" ht="51" customHeight="1">
      <c r="A41" s="256" t="s">
        <v>36</v>
      </c>
      <c r="B41" s="256"/>
      <c r="C41" s="30"/>
    </row>
    <row r="42" spans="1:1024" s="31" customFormat="1" ht="100.5" customHeight="1">
      <c r="A42" s="256" t="s">
        <v>37</v>
      </c>
      <c r="B42" s="256"/>
      <c r="C42" s="30"/>
      <c r="D42" s="264"/>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4"/>
      <c r="AR42" s="264"/>
      <c r="AS42" s="264"/>
      <c r="AT42" s="264"/>
      <c r="AU42" s="264"/>
      <c r="AV42" s="264"/>
      <c r="AW42" s="264"/>
      <c r="AX42" s="264"/>
      <c r="AY42" s="264"/>
      <c r="AZ42" s="264"/>
      <c r="BA42" s="264"/>
      <c r="BB42" s="264"/>
      <c r="BC42" s="264"/>
      <c r="BD42" s="264"/>
      <c r="BE42" s="264"/>
      <c r="BF42" s="264"/>
      <c r="BG42" s="264"/>
      <c r="BH42" s="264"/>
      <c r="BI42" s="264"/>
      <c r="BJ42" s="264"/>
      <c r="BK42" s="264"/>
      <c r="BL42" s="264"/>
      <c r="BM42" s="264"/>
      <c r="BN42" s="264"/>
      <c r="BO42" s="264"/>
      <c r="BP42" s="264"/>
      <c r="BQ42" s="264"/>
      <c r="BR42" s="264"/>
      <c r="BS42" s="264"/>
      <c r="BT42" s="264"/>
      <c r="BU42" s="264"/>
      <c r="BV42" s="264"/>
      <c r="BW42" s="264"/>
      <c r="BX42" s="264"/>
      <c r="BY42" s="264"/>
      <c r="BZ42" s="264"/>
      <c r="CA42" s="264"/>
      <c r="CB42" s="264"/>
      <c r="CC42" s="264"/>
      <c r="CD42" s="264"/>
      <c r="CE42" s="264"/>
      <c r="CF42" s="264"/>
      <c r="CG42" s="264"/>
      <c r="CH42" s="264"/>
      <c r="CI42" s="264"/>
      <c r="CJ42" s="264"/>
      <c r="CK42" s="264"/>
      <c r="CL42" s="264"/>
      <c r="CM42" s="264"/>
      <c r="CN42" s="264"/>
      <c r="CO42" s="264"/>
      <c r="CP42" s="264"/>
      <c r="CQ42" s="264"/>
      <c r="CR42" s="264"/>
      <c r="CS42" s="264"/>
      <c r="CT42" s="264"/>
      <c r="CU42" s="264"/>
      <c r="CV42" s="264"/>
      <c r="CW42" s="264"/>
      <c r="CX42" s="264"/>
      <c r="CY42" s="264"/>
      <c r="CZ42" s="264"/>
      <c r="DA42" s="264"/>
      <c r="DB42" s="264"/>
      <c r="DC42" s="264"/>
      <c r="DD42" s="264"/>
      <c r="DE42" s="264"/>
      <c r="DF42" s="264"/>
      <c r="DG42" s="264"/>
      <c r="DH42" s="264"/>
      <c r="DI42" s="264"/>
      <c r="DJ42" s="264"/>
      <c r="DK42" s="264"/>
      <c r="DL42" s="264"/>
      <c r="DM42" s="264"/>
      <c r="DN42" s="264"/>
      <c r="DO42" s="264"/>
      <c r="DP42" s="264"/>
      <c r="DQ42" s="264"/>
      <c r="DR42" s="264"/>
      <c r="DS42" s="264"/>
      <c r="DT42" s="264"/>
      <c r="DU42" s="264"/>
      <c r="DV42" s="264"/>
      <c r="DW42" s="264"/>
      <c r="DX42" s="264"/>
      <c r="DY42" s="264"/>
      <c r="DZ42" s="264"/>
      <c r="EA42" s="264"/>
      <c r="EB42" s="264"/>
      <c r="EC42" s="264"/>
      <c r="ED42" s="264"/>
      <c r="EE42" s="264"/>
      <c r="EF42" s="264"/>
      <c r="EG42" s="264"/>
      <c r="EH42" s="264"/>
      <c r="EI42" s="264"/>
      <c r="EJ42" s="264"/>
      <c r="EK42" s="264"/>
      <c r="EL42" s="264"/>
      <c r="EM42" s="264"/>
      <c r="EN42" s="264"/>
      <c r="EO42" s="264"/>
      <c r="EP42" s="264"/>
      <c r="EQ42" s="264"/>
      <c r="ER42" s="264"/>
      <c r="ES42" s="264"/>
      <c r="ET42" s="264"/>
      <c r="EU42" s="264"/>
      <c r="EV42" s="264"/>
      <c r="EW42" s="264"/>
      <c r="EX42" s="264"/>
      <c r="EY42" s="264"/>
      <c r="EZ42" s="264"/>
      <c r="FA42" s="264"/>
      <c r="FB42" s="264"/>
      <c r="FC42" s="264"/>
      <c r="FD42" s="264"/>
      <c r="FE42" s="264"/>
      <c r="FF42" s="264"/>
      <c r="FG42" s="264"/>
      <c r="FH42" s="264"/>
      <c r="FI42" s="264"/>
      <c r="FJ42" s="264"/>
      <c r="FK42" s="264"/>
      <c r="FL42" s="264"/>
      <c r="FM42" s="264"/>
      <c r="FN42" s="264"/>
      <c r="FO42" s="264"/>
      <c r="FP42" s="264"/>
      <c r="FQ42" s="264"/>
      <c r="FR42" s="264"/>
      <c r="FS42" s="264"/>
      <c r="FT42" s="264"/>
      <c r="FU42" s="264"/>
      <c r="FV42" s="264"/>
      <c r="FW42" s="264"/>
      <c r="FX42" s="264"/>
      <c r="FY42" s="264"/>
      <c r="FZ42" s="264"/>
      <c r="GA42" s="264"/>
      <c r="GB42" s="264"/>
      <c r="GC42" s="264"/>
      <c r="GD42" s="264"/>
      <c r="GE42" s="264"/>
      <c r="GF42" s="264"/>
      <c r="GG42" s="264"/>
      <c r="GH42" s="264"/>
      <c r="GI42" s="264"/>
      <c r="GJ42" s="264"/>
      <c r="GK42" s="264"/>
      <c r="GL42" s="264"/>
      <c r="GM42" s="264"/>
      <c r="GN42" s="264"/>
      <c r="GO42" s="264"/>
      <c r="GP42" s="264"/>
      <c r="GQ42" s="264"/>
      <c r="GR42" s="264"/>
      <c r="GS42" s="264"/>
      <c r="GT42" s="264"/>
      <c r="GU42" s="264"/>
      <c r="GV42" s="264"/>
      <c r="GW42" s="264"/>
      <c r="GX42" s="264"/>
      <c r="GY42" s="264"/>
      <c r="GZ42" s="264"/>
      <c r="HA42" s="264"/>
      <c r="HB42" s="264"/>
      <c r="HC42" s="264"/>
      <c r="HD42" s="264"/>
      <c r="HE42" s="264"/>
      <c r="HF42" s="264"/>
      <c r="HG42" s="264"/>
      <c r="HH42" s="264"/>
      <c r="HI42" s="264"/>
      <c r="HJ42" s="264"/>
      <c r="HK42" s="264"/>
      <c r="HL42" s="264"/>
      <c r="HM42" s="264"/>
      <c r="HN42" s="264"/>
      <c r="HO42" s="264"/>
      <c r="HP42" s="264"/>
      <c r="HQ42" s="264"/>
      <c r="HR42" s="264"/>
      <c r="HS42" s="264"/>
      <c r="HT42" s="264"/>
      <c r="HU42" s="264"/>
      <c r="HV42" s="264"/>
      <c r="HW42" s="264"/>
      <c r="HX42" s="264"/>
      <c r="HY42" s="264"/>
      <c r="HZ42" s="264"/>
      <c r="IA42" s="264"/>
      <c r="IB42" s="264"/>
      <c r="IC42" s="264"/>
      <c r="ID42" s="264"/>
      <c r="IE42" s="264"/>
      <c r="IF42" s="264"/>
      <c r="IG42" s="264"/>
      <c r="IH42" s="264"/>
      <c r="II42" s="264"/>
      <c r="IJ42" s="264"/>
      <c r="IK42" s="264"/>
      <c r="IL42" s="264"/>
      <c r="IM42" s="264"/>
      <c r="IN42" s="264"/>
      <c r="IO42" s="264"/>
      <c r="IP42" s="264"/>
      <c r="IQ42" s="264"/>
      <c r="IR42" s="264"/>
      <c r="IS42" s="264"/>
      <c r="IT42" s="264"/>
      <c r="IU42" s="264"/>
      <c r="IV42" s="264"/>
      <c r="IW42" s="264"/>
      <c r="IX42" s="264"/>
      <c r="IY42" s="264"/>
      <c r="IZ42" s="264"/>
      <c r="JA42" s="264"/>
      <c r="JB42" s="264"/>
      <c r="JC42" s="264"/>
      <c r="JD42" s="264"/>
      <c r="JE42" s="264"/>
      <c r="JF42" s="264"/>
      <c r="JG42" s="264"/>
      <c r="JH42" s="264"/>
      <c r="JI42" s="264"/>
      <c r="JJ42" s="264"/>
      <c r="JK42" s="264"/>
      <c r="JL42" s="264"/>
      <c r="JM42" s="264"/>
      <c r="JN42" s="264"/>
      <c r="JO42" s="264"/>
      <c r="JP42" s="264"/>
      <c r="JQ42" s="264"/>
      <c r="JR42" s="264"/>
      <c r="JS42" s="264"/>
      <c r="JT42" s="264"/>
      <c r="JU42" s="264"/>
      <c r="JV42" s="264"/>
      <c r="JW42" s="264"/>
      <c r="JX42" s="264"/>
      <c r="JY42" s="264"/>
      <c r="JZ42" s="264"/>
      <c r="KA42" s="264"/>
      <c r="KB42" s="264"/>
      <c r="KC42" s="264"/>
      <c r="KD42" s="264"/>
      <c r="KE42" s="264"/>
      <c r="KF42" s="264"/>
      <c r="KG42" s="264"/>
      <c r="KH42" s="264"/>
      <c r="KI42" s="264"/>
      <c r="KJ42" s="264"/>
      <c r="KK42" s="264"/>
      <c r="KL42" s="264"/>
      <c r="KM42" s="264"/>
      <c r="KN42" s="264"/>
      <c r="KO42" s="264"/>
      <c r="KP42" s="264"/>
      <c r="KQ42" s="264"/>
      <c r="KR42" s="264"/>
      <c r="KS42" s="264"/>
      <c r="KT42" s="264"/>
      <c r="KU42" s="264"/>
      <c r="KV42" s="264"/>
      <c r="KW42" s="264"/>
      <c r="KX42" s="264"/>
      <c r="KY42" s="264"/>
      <c r="KZ42" s="264"/>
      <c r="LA42" s="264"/>
      <c r="LB42" s="264"/>
      <c r="LC42" s="264"/>
      <c r="LD42" s="264"/>
      <c r="LE42" s="264"/>
      <c r="LF42" s="264"/>
      <c r="LG42" s="264"/>
      <c r="LH42" s="264"/>
      <c r="LI42" s="264"/>
      <c r="LJ42" s="264"/>
      <c r="LK42" s="264"/>
      <c r="LL42" s="264"/>
      <c r="LM42" s="264"/>
      <c r="LN42" s="264"/>
      <c r="LO42" s="264"/>
      <c r="LP42" s="264"/>
      <c r="LQ42" s="264"/>
      <c r="LR42" s="264"/>
      <c r="LS42" s="264"/>
      <c r="LT42" s="264"/>
      <c r="LU42" s="264"/>
      <c r="LV42" s="264"/>
      <c r="LW42" s="264"/>
      <c r="LX42" s="264"/>
      <c r="LY42" s="264"/>
      <c r="LZ42" s="264"/>
      <c r="MA42" s="264"/>
      <c r="MB42" s="264"/>
      <c r="MC42" s="264"/>
      <c r="MD42" s="264"/>
      <c r="ME42" s="264"/>
      <c r="MF42" s="264"/>
      <c r="MG42" s="264"/>
      <c r="MH42" s="264"/>
      <c r="MI42" s="264"/>
      <c r="MJ42" s="264"/>
      <c r="MK42" s="264"/>
      <c r="ML42" s="264"/>
      <c r="MM42" s="264"/>
      <c r="MN42" s="264"/>
      <c r="MO42" s="264"/>
      <c r="MP42" s="264"/>
      <c r="MQ42" s="264"/>
      <c r="MR42" s="264"/>
      <c r="MS42" s="264"/>
      <c r="MT42" s="264"/>
      <c r="MU42" s="264"/>
      <c r="MV42" s="264"/>
      <c r="MW42" s="264"/>
      <c r="MX42" s="264"/>
      <c r="MY42" s="264"/>
      <c r="MZ42" s="264"/>
      <c r="NA42" s="264"/>
      <c r="NB42" s="264"/>
      <c r="NC42" s="264"/>
      <c r="ND42" s="264"/>
      <c r="NE42" s="264"/>
      <c r="NF42" s="264"/>
      <c r="NG42" s="264"/>
      <c r="NH42" s="264"/>
      <c r="NI42" s="264"/>
      <c r="NJ42" s="264"/>
      <c r="NK42" s="264"/>
      <c r="NL42" s="264"/>
      <c r="NM42" s="264"/>
      <c r="NN42" s="264"/>
      <c r="NO42" s="264"/>
      <c r="NP42" s="264"/>
      <c r="NQ42" s="264"/>
      <c r="NR42" s="264"/>
      <c r="NS42" s="264"/>
      <c r="NT42" s="264"/>
      <c r="NU42" s="264"/>
      <c r="NV42" s="264"/>
      <c r="NW42" s="264"/>
      <c r="NX42" s="264"/>
      <c r="NY42" s="264"/>
      <c r="NZ42" s="264"/>
      <c r="OA42" s="264"/>
      <c r="OB42" s="264"/>
      <c r="OC42" s="264"/>
      <c r="OD42" s="264"/>
      <c r="OE42" s="264"/>
      <c r="OF42" s="264"/>
      <c r="OG42" s="264"/>
      <c r="OH42" s="264"/>
      <c r="OI42" s="264"/>
      <c r="OJ42" s="264"/>
      <c r="OK42" s="264"/>
      <c r="OL42" s="264"/>
      <c r="OM42" s="264"/>
      <c r="ON42" s="264"/>
      <c r="OO42" s="264"/>
      <c r="OP42" s="264"/>
      <c r="OQ42" s="264"/>
      <c r="OR42" s="264"/>
      <c r="OS42" s="264"/>
      <c r="OT42" s="264"/>
      <c r="OU42" s="264"/>
      <c r="OV42" s="264"/>
      <c r="OW42" s="264"/>
      <c r="OX42" s="264"/>
      <c r="OY42" s="264"/>
      <c r="OZ42" s="264"/>
      <c r="PA42" s="264"/>
      <c r="PB42" s="264"/>
      <c r="PC42" s="264"/>
      <c r="PD42" s="264"/>
      <c r="PE42" s="264"/>
      <c r="PF42" s="264"/>
      <c r="PG42" s="264"/>
      <c r="PH42" s="264"/>
      <c r="PI42" s="264"/>
      <c r="PJ42" s="264"/>
      <c r="PK42" s="264"/>
      <c r="PL42" s="264"/>
      <c r="PM42" s="264"/>
      <c r="PN42" s="264"/>
      <c r="PO42" s="264"/>
      <c r="PP42" s="264"/>
      <c r="PQ42" s="264"/>
      <c r="PR42" s="264"/>
      <c r="PS42" s="264"/>
      <c r="PT42" s="264"/>
      <c r="PU42" s="264"/>
      <c r="PV42" s="264"/>
      <c r="PW42" s="264"/>
      <c r="PX42" s="264"/>
      <c r="PY42" s="264"/>
      <c r="PZ42" s="264"/>
      <c r="QA42" s="264"/>
      <c r="QB42" s="264"/>
      <c r="QC42" s="264"/>
      <c r="QD42" s="264"/>
      <c r="QE42" s="264"/>
      <c r="QF42" s="264"/>
      <c r="QG42" s="264"/>
      <c r="QH42" s="264"/>
      <c r="QI42" s="264"/>
      <c r="QJ42" s="264"/>
      <c r="QK42" s="264"/>
      <c r="QL42" s="264"/>
      <c r="QM42" s="264"/>
      <c r="QN42" s="264"/>
      <c r="QO42" s="264"/>
      <c r="QP42" s="264"/>
      <c r="QQ42" s="264"/>
      <c r="QR42" s="264"/>
      <c r="QS42" s="264"/>
      <c r="QT42" s="264"/>
      <c r="QU42" s="264"/>
      <c r="QV42" s="264"/>
      <c r="QW42" s="264"/>
      <c r="QX42" s="264"/>
      <c r="QY42" s="264"/>
      <c r="QZ42" s="264"/>
      <c r="RA42" s="264"/>
      <c r="RB42" s="264"/>
      <c r="RC42" s="264"/>
      <c r="RD42" s="264"/>
      <c r="RE42" s="264"/>
      <c r="RF42" s="264"/>
      <c r="RG42" s="264"/>
      <c r="RH42" s="264"/>
      <c r="RI42" s="264"/>
      <c r="RJ42" s="264"/>
      <c r="RK42" s="264"/>
      <c r="RL42" s="264"/>
      <c r="RM42" s="264"/>
      <c r="RN42" s="264"/>
      <c r="RO42" s="264"/>
      <c r="RP42" s="264"/>
      <c r="RQ42" s="264"/>
      <c r="RR42" s="264"/>
      <c r="RS42" s="264"/>
      <c r="RT42" s="264"/>
      <c r="RU42" s="264"/>
      <c r="RV42" s="264"/>
      <c r="RW42" s="264"/>
      <c r="RX42" s="264"/>
      <c r="RY42" s="264"/>
      <c r="RZ42" s="264"/>
      <c r="SA42" s="264"/>
      <c r="SB42" s="264"/>
      <c r="SC42" s="264"/>
      <c r="SD42" s="264"/>
      <c r="SE42" s="264"/>
      <c r="SF42" s="264"/>
      <c r="SG42" s="264"/>
      <c r="SH42" s="264"/>
      <c r="SI42" s="264"/>
      <c r="SJ42" s="264"/>
      <c r="SK42" s="264"/>
      <c r="SL42" s="264"/>
      <c r="SM42" s="264"/>
      <c r="SN42" s="264"/>
      <c r="SO42" s="264"/>
      <c r="SP42" s="264"/>
      <c r="SQ42" s="264"/>
      <c r="SR42" s="264"/>
      <c r="SS42" s="264"/>
      <c r="ST42" s="264"/>
      <c r="SU42" s="264"/>
      <c r="SV42" s="264"/>
      <c r="SW42" s="264"/>
      <c r="SX42" s="264"/>
      <c r="SY42" s="264"/>
      <c r="SZ42" s="264"/>
      <c r="TA42" s="264"/>
      <c r="TB42" s="264"/>
      <c r="TC42" s="264"/>
      <c r="TD42" s="264"/>
      <c r="TE42" s="264"/>
      <c r="TF42" s="264"/>
      <c r="TG42" s="264"/>
      <c r="TH42" s="264"/>
      <c r="TI42" s="264"/>
      <c r="TJ42" s="264"/>
      <c r="TK42" s="264"/>
      <c r="TL42" s="264"/>
      <c r="TM42" s="264"/>
      <c r="TN42" s="264"/>
      <c r="TO42" s="264"/>
      <c r="TP42" s="264"/>
      <c r="TQ42" s="264"/>
      <c r="TR42" s="264"/>
      <c r="TS42" s="264"/>
      <c r="TT42" s="264"/>
      <c r="TU42" s="264"/>
      <c r="TV42" s="264"/>
      <c r="TW42" s="264"/>
      <c r="TX42" s="264"/>
      <c r="TY42" s="264"/>
      <c r="TZ42" s="264"/>
      <c r="UA42" s="264"/>
      <c r="UB42" s="264"/>
      <c r="UC42" s="264"/>
      <c r="UD42" s="264"/>
      <c r="UE42" s="264"/>
      <c r="UF42" s="264"/>
      <c r="UG42" s="264"/>
      <c r="UH42" s="264"/>
      <c r="UI42" s="264"/>
      <c r="UJ42" s="264"/>
      <c r="UK42" s="264"/>
      <c r="UL42" s="264"/>
      <c r="UM42" s="264"/>
      <c r="UN42" s="264"/>
      <c r="UO42" s="264"/>
      <c r="UP42" s="264"/>
      <c r="UQ42" s="264"/>
      <c r="UR42" s="264"/>
      <c r="US42" s="264"/>
      <c r="UT42" s="264"/>
      <c r="UU42" s="264"/>
      <c r="UV42" s="264"/>
      <c r="UW42" s="264"/>
      <c r="UX42" s="264"/>
      <c r="UY42" s="264"/>
      <c r="UZ42" s="264"/>
      <c r="VA42" s="264"/>
      <c r="VB42" s="264"/>
      <c r="VC42" s="264"/>
      <c r="VD42" s="264"/>
      <c r="VE42" s="264"/>
      <c r="VF42" s="264"/>
      <c r="VG42" s="264"/>
      <c r="VH42" s="264"/>
      <c r="VI42" s="264"/>
      <c r="VJ42" s="264"/>
      <c r="VK42" s="264"/>
      <c r="VL42" s="264"/>
      <c r="VM42" s="264"/>
      <c r="VN42" s="264"/>
      <c r="VO42" s="264"/>
      <c r="VP42" s="264"/>
      <c r="VQ42" s="264"/>
      <c r="VR42" s="264"/>
      <c r="VS42" s="264"/>
      <c r="VT42" s="264"/>
      <c r="VU42" s="264"/>
      <c r="VV42" s="264"/>
      <c r="VW42" s="264"/>
      <c r="VX42" s="264"/>
      <c r="VY42" s="264"/>
      <c r="VZ42" s="264"/>
      <c r="WA42" s="264"/>
      <c r="WB42" s="264"/>
      <c r="WC42" s="264"/>
      <c r="WD42" s="264"/>
      <c r="WE42" s="264"/>
      <c r="WF42" s="264"/>
      <c r="WG42" s="264"/>
      <c r="WH42" s="264"/>
      <c r="WI42" s="264"/>
      <c r="WJ42" s="264"/>
      <c r="WK42" s="264"/>
      <c r="WL42" s="264"/>
      <c r="WM42" s="264"/>
      <c r="WN42" s="264"/>
      <c r="WO42" s="264"/>
      <c r="WP42" s="264"/>
      <c r="WQ42" s="264"/>
      <c r="WR42" s="264"/>
      <c r="WS42" s="264"/>
      <c r="WT42" s="264"/>
      <c r="WU42" s="264"/>
      <c r="WV42" s="264"/>
      <c r="WW42" s="264"/>
      <c r="WX42" s="264"/>
      <c r="WY42" s="264"/>
      <c r="WZ42" s="264"/>
      <c r="XA42" s="264"/>
      <c r="XB42" s="264"/>
      <c r="XC42" s="264"/>
      <c r="XD42" s="264"/>
      <c r="XE42" s="264"/>
      <c r="XF42" s="264"/>
      <c r="XG42" s="264"/>
      <c r="XH42" s="264"/>
      <c r="XI42" s="264"/>
      <c r="XJ42" s="264"/>
      <c r="XK42" s="264"/>
      <c r="XL42" s="264"/>
      <c r="XM42" s="264"/>
      <c r="XN42" s="264"/>
      <c r="XO42" s="264"/>
      <c r="XP42" s="264"/>
      <c r="XQ42" s="264"/>
      <c r="XR42" s="264"/>
      <c r="XS42" s="264"/>
      <c r="XT42" s="264"/>
      <c r="XU42" s="264"/>
      <c r="XV42" s="264"/>
      <c r="XW42" s="264"/>
      <c r="XX42" s="264"/>
      <c r="XY42" s="264"/>
      <c r="XZ42" s="264"/>
      <c r="YA42" s="264"/>
      <c r="YB42" s="264"/>
      <c r="YC42" s="264"/>
      <c r="YD42" s="264"/>
      <c r="YE42" s="264"/>
      <c r="YF42" s="264"/>
      <c r="YG42" s="264"/>
      <c r="YH42" s="264"/>
      <c r="YI42" s="264"/>
      <c r="YJ42" s="264"/>
      <c r="YK42" s="264"/>
      <c r="YL42" s="264"/>
      <c r="YM42" s="264"/>
      <c r="YN42" s="264"/>
      <c r="YO42" s="264"/>
      <c r="YP42" s="264"/>
      <c r="YQ42" s="264"/>
      <c r="YR42" s="264"/>
      <c r="YS42" s="264"/>
      <c r="YT42" s="264"/>
      <c r="YU42" s="264"/>
      <c r="YV42" s="264"/>
      <c r="YW42" s="264"/>
      <c r="YX42" s="264"/>
      <c r="YY42" s="264"/>
      <c r="YZ42" s="264"/>
      <c r="ZA42" s="264"/>
      <c r="ZB42" s="264"/>
      <c r="ZC42" s="264"/>
      <c r="ZD42" s="264"/>
      <c r="ZE42" s="264"/>
      <c r="ZF42" s="264"/>
      <c r="ZG42" s="264"/>
      <c r="ZH42" s="264"/>
      <c r="ZI42" s="264"/>
      <c r="ZJ42" s="264"/>
      <c r="ZK42" s="264"/>
      <c r="ZL42" s="264"/>
      <c r="ZM42" s="264"/>
      <c r="ZN42" s="264"/>
      <c r="ZO42" s="264"/>
      <c r="ZP42" s="264"/>
      <c r="ZQ42" s="264"/>
      <c r="ZR42" s="264"/>
      <c r="ZS42" s="264"/>
      <c r="ZT42" s="264"/>
      <c r="ZU42" s="264"/>
      <c r="ZV42" s="264"/>
      <c r="ZW42" s="264"/>
      <c r="ZX42" s="264"/>
      <c r="ZY42" s="264"/>
      <c r="ZZ42" s="264"/>
      <c r="AAA42" s="264"/>
      <c r="AAB42" s="264"/>
      <c r="AAC42" s="264"/>
      <c r="AAD42" s="264"/>
      <c r="AAE42" s="264"/>
      <c r="AAF42" s="264"/>
      <c r="AAG42" s="264"/>
      <c r="AAH42" s="264"/>
      <c r="AAI42" s="264"/>
      <c r="AAJ42" s="264"/>
      <c r="AAK42" s="264"/>
      <c r="AAL42" s="264"/>
      <c r="AAM42" s="264"/>
      <c r="AAN42" s="264"/>
      <c r="AAO42" s="264"/>
      <c r="AAP42" s="264"/>
      <c r="AAQ42" s="264"/>
      <c r="AAR42" s="264"/>
      <c r="AAS42" s="264"/>
      <c r="AAT42" s="264"/>
      <c r="AAU42" s="264"/>
      <c r="AAV42" s="264"/>
      <c r="AAW42" s="264"/>
      <c r="AAX42" s="264"/>
      <c r="AAY42" s="264"/>
      <c r="AAZ42" s="264"/>
      <c r="ABA42" s="264"/>
      <c r="ABB42" s="264"/>
      <c r="ABC42" s="264"/>
      <c r="ABD42" s="264"/>
      <c r="ABE42" s="264"/>
      <c r="ABF42" s="264"/>
      <c r="ABG42" s="264"/>
      <c r="ABH42" s="264"/>
      <c r="ABI42" s="264"/>
      <c r="ABJ42" s="264"/>
      <c r="ABK42" s="264"/>
      <c r="ABL42" s="264"/>
      <c r="ABM42" s="264"/>
      <c r="ABN42" s="264"/>
      <c r="ABO42" s="264"/>
      <c r="ABP42" s="264"/>
      <c r="ABQ42" s="264"/>
      <c r="ABR42" s="264"/>
      <c r="ABS42" s="264"/>
      <c r="ABT42" s="264"/>
      <c r="ABU42" s="264"/>
      <c r="ABV42" s="264"/>
      <c r="ABW42" s="264"/>
      <c r="ABX42" s="264"/>
      <c r="ABY42" s="264"/>
      <c r="ABZ42" s="264"/>
      <c r="ACA42" s="264"/>
      <c r="ACB42" s="264"/>
      <c r="ACC42" s="264"/>
      <c r="ACD42" s="264"/>
      <c r="ACE42" s="264"/>
      <c r="ACF42" s="264"/>
      <c r="ACG42" s="264"/>
      <c r="ACH42" s="264"/>
      <c r="ACI42" s="264"/>
      <c r="ACJ42" s="264"/>
      <c r="ACK42" s="264"/>
      <c r="ACL42" s="264"/>
      <c r="ACM42" s="264"/>
      <c r="ACN42" s="264"/>
      <c r="ACO42" s="264"/>
      <c r="ACP42" s="264"/>
      <c r="ACQ42" s="264"/>
      <c r="ACR42" s="264"/>
      <c r="ACS42" s="264"/>
      <c r="ACT42" s="264"/>
      <c r="ACU42" s="264"/>
      <c r="ACV42" s="264"/>
      <c r="ACW42" s="264"/>
      <c r="ACX42" s="264"/>
      <c r="ACY42" s="264"/>
      <c r="ACZ42" s="264"/>
      <c r="ADA42" s="264"/>
      <c r="ADB42" s="264"/>
      <c r="ADC42" s="264"/>
      <c r="ADD42" s="264"/>
      <c r="ADE42" s="264"/>
      <c r="ADF42" s="264"/>
      <c r="ADG42" s="264"/>
      <c r="ADH42" s="264"/>
      <c r="ADI42" s="264"/>
      <c r="ADJ42" s="264"/>
      <c r="ADK42" s="264"/>
      <c r="ADL42" s="264"/>
      <c r="ADM42" s="264"/>
      <c r="ADN42" s="264"/>
      <c r="ADO42" s="264"/>
      <c r="ADP42" s="264"/>
      <c r="ADQ42" s="264"/>
      <c r="ADR42" s="264"/>
      <c r="ADS42" s="264"/>
      <c r="ADT42" s="264"/>
      <c r="ADU42" s="264"/>
      <c r="ADV42" s="264"/>
      <c r="ADW42" s="264"/>
      <c r="ADX42" s="264"/>
      <c r="ADY42" s="264"/>
      <c r="ADZ42" s="264"/>
      <c r="AEA42" s="264"/>
      <c r="AEB42" s="264"/>
      <c r="AEC42" s="264"/>
      <c r="AED42" s="264"/>
      <c r="AEE42" s="264"/>
      <c r="AEF42" s="264"/>
      <c r="AEG42" s="264"/>
      <c r="AEH42" s="264"/>
      <c r="AEI42" s="264"/>
      <c r="AEJ42" s="264"/>
      <c r="AEK42" s="264"/>
      <c r="AEL42" s="264"/>
      <c r="AEM42" s="264"/>
      <c r="AEN42" s="264"/>
      <c r="AEO42" s="264"/>
      <c r="AEP42" s="264"/>
      <c r="AEQ42" s="264"/>
      <c r="AER42" s="264"/>
      <c r="AES42" s="264"/>
      <c r="AET42" s="264"/>
      <c r="AEU42" s="264"/>
      <c r="AEV42" s="264"/>
      <c r="AEW42" s="264"/>
      <c r="AEX42" s="264"/>
      <c r="AEY42" s="264"/>
      <c r="AEZ42" s="264"/>
      <c r="AFA42" s="264"/>
      <c r="AFB42" s="264"/>
      <c r="AFC42" s="264"/>
      <c r="AFD42" s="264"/>
      <c r="AFE42" s="264"/>
      <c r="AFF42" s="264"/>
      <c r="AFG42" s="264"/>
      <c r="AFH42" s="264"/>
      <c r="AFI42" s="264"/>
      <c r="AFJ42" s="264"/>
      <c r="AFK42" s="264"/>
      <c r="AFL42" s="264"/>
      <c r="AFM42" s="264"/>
      <c r="AFN42" s="264"/>
      <c r="AFO42" s="264"/>
      <c r="AFP42" s="264"/>
      <c r="AFQ42" s="264"/>
      <c r="AFR42" s="264"/>
      <c r="AFS42" s="264"/>
      <c r="AFT42" s="264"/>
      <c r="AFU42" s="264"/>
      <c r="AFV42" s="264"/>
      <c r="AFW42" s="264"/>
      <c r="AFX42" s="264"/>
      <c r="AFY42" s="264"/>
      <c r="AFZ42" s="264"/>
      <c r="AGA42" s="264"/>
      <c r="AGB42" s="264"/>
      <c r="AGC42" s="264"/>
      <c r="AGD42" s="264"/>
      <c r="AGE42" s="264"/>
      <c r="AGF42" s="264"/>
      <c r="AGG42" s="264"/>
      <c r="AGH42" s="264"/>
      <c r="AGI42" s="264"/>
      <c r="AGJ42" s="264"/>
      <c r="AGK42" s="264"/>
      <c r="AGL42" s="264"/>
      <c r="AGM42" s="264"/>
      <c r="AGN42" s="264"/>
      <c r="AGO42" s="264"/>
      <c r="AGP42" s="264"/>
      <c r="AGQ42" s="264"/>
      <c r="AGR42" s="264"/>
      <c r="AGS42" s="264"/>
      <c r="AGT42" s="264"/>
      <c r="AGU42" s="264"/>
      <c r="AGV42" s="264"/>
      <c r="AGW42" s="264"/>
      <c r="AGX42" s="264"/>
      <c r="AGY42" s="264"/>
      <c r="AGZ42" s="264"/>
      <c r="AHA42" s="264"/>
      <c r="AHB42" s="264"/>
      <c r="AHC42" s="264"/>
      <c r="AHD42" s="264"/>
      <c r="AHE42" s="264"/>
      <c r="AHF42" s="264"/>
      <c r="AHG42" s="264"/>
      <c r="AHH42" s="264"/>
      <c r="AHI42" s="264"/>
      <c r="AHJ42" s="264"/>
      <c r="AHK42" s="264"/>
      <c r="AHL42" s="264"/>
      <c r="AHM42" s="264"/>
      <c r="AHN42" s="264"/>
      <c r="AHO42" s="264"/>
      <c r="AHP42" s="264"/>
      <c r="AHQ42" s="264"/>
      <c r="AHR42" s="264"/>
      <c r="AHS42" s="264"/>
      <c r="AHT42" s="264"/>
      <c r="AHU42" s="264"/>
      <c r="AHV42" s="264"/>
      <c r="AHW42" s="264"/>
      <c r="AHX42" s="264"/>
      <c r="AHY42" s="264"/>
      <c r="AHZ42" s="264"/>
      <c r="AIA42" s="264"/>
      <c r="AIB42" s="264"/>
      <c r="AIC42" s="264"/>
      <c r="AID42" s="264"/>
      <c r="AIE42" s="264"/>
      <c r="AIF42" s="264"/>
      <c r="AIG42" s="264"/>
      <c r="AIH42" s="264"/>
      <c r="AII42" s="264"/>
      <c r="AIJ42" s="264"/>
      <c r="AIK42" s="264"/>
      <c r="AIL42" s="264"/>
      <c r="AIM42" s="264"/>
      <c r="AIN42" s="264"/>
      <c r="AIO42" s="264"/>
      <c r="AIP42" s="264"/>
      <c r="AIQ42" s="264"/>
      <c r="AIR42" s="264"/>
      <c r="AIS42" s="264"/>
      <c r="AIT42" s="264"/>
      <c r="AIU42" s="264"/>
      <c r="AIV42" s="264"/>
      <c r="AIW42" s="264"/>
      <c r="AIX42" s="264"/>
      <c r="AIY42" s="264"/>
      <c r="AIZ42" s="264"/>
      <c r="AJA42" s="264"/>
      <c r="AJB42" s="264"/>
      <c r="AJC42" s="264"/>
      <c r="AJD42" s="264"/>
      <c r="AJE42" s="264"/>
      <c r="AJF42" s="264"/>
      <c r="AJG42" s="264"/>
      <c r="AJH42" s="264"/>
      <c r="AJI42" s="264"/>
      <c r="AJJ42" s="264"/>
      <c r="AJK42" s="264"/>
      <c r="AJL42" s="264"/>
      <c r="AJM42" s="264"/>
      <c r="AJN42" s="264"/>
      <c r="AJO42" s="264"/>
      <c r="AJP42" s="264"/>
      <c r="AJQ42" s="264"/>
      <c r="AJR42" s="264"/>
      <c r="AJS42" s="264"/>
      <c r="AJT42" s="264"/>
      <c r="AJU42" s="264"/>
      <c r="AJV42" s="264"/>
      <c r="AJW42" s="264"/>
      <c r="AJX42" s="264"/>
      <c r="AJY42" s="264"/>
      <c r="AJZ42" s="264"/>
      <c r="AKA42" s="264"/>
      <c r="AKB42" s="264"/>
      <c r="AKC42" s="264"/>
      <c r="AKD42" s="264"/>
      <c r="AKE42" s="264"/>
      <c r="AKF42" s="264"/>
      <c r="AKG42" s="264"/>
      <c r="AKH42" s="264"/>
      <c r="AKI42" s="264"/>
      <c r="AKJ42" s="264"/>
      <c r="AKK42" s="264"/>
      <c r="AKL42" s="264"/>
      <c r="AKM42" s="264"/>
      <c r="AKN42" s="264"/>
      <c r="AKO42" s="264"/>
      <c r="AKP42" s="264"/>
      <c r="AKQ42" s="264"/>
      <c r="AKR42" s="264"/>
      <c r="AKS42" s="264"/>
      <c r="AKT42" s="264"/>
      <c r="AKU42" s="264"/>
      <c r="AKV42" s="264"/>
      <c r="AKW42" s="264"/>
      <c r="AKX42" s="264"/>
      <c r="AKY42" s="264"/>
      <c r="AKZ42" s="264"/>
      <c r="ALA42" s="264"/>
      <c r="ALB42" s="264"/>
      <c r="ALC42" s="264"/>
      <c r="ALD42" s="264"/>
      <c r="ALE42" s="264"/>
      <c r="ALF42" s="264"/>
      <c r="ALG42" s="264"/>
      <c r="ALH42" s="264"/>
      <c r="ALI42" s="264"/>
      <c r="ALJ42" s="264"/>
      <c r="ALK42" s="264"/>
      <c r="ALL42" s="264"/>
      <c r="ALM42" s="264"/>
      <c r="ALN42" s="264"/>
      <c r="ALO42" s="264"/>
      <c r="ALP42" s="264"/>
      <c r="ALQ42" s="264"/>
      <c r="ALR42" s="264"/>
      <c r="ALS42" s="264"/>
      <c r="ALT42" s="264"/>
      <c r="ALU42" s="264"/>
      <c r="ALV42" s="264"/>
      <c r="ALW42" s="264"/>
      <c r="ALX42" s="264"/>
      <c r="ALY42" s="264"/>
      <c r="ALZ42" s="264"/>
      <c r="AMA42" s="264"/>
      <c r="AMB42" s="264"/>
      <c r="AMC42" s="264"/>
      <c r="AMD42" s="264"/>
      <c r="AME42" s="264"/>
      <c r="AMF42" s="264"/>
      <c r="AMG42" s="264"/>
      <c r="AMH42" s="264"/>
      <c r="AMI42" s="264"/>
      <c r="AMJ42" s="32"/>
    </row>
    <row r="43" spans="1:1024" s="27" customFormat="1" ht="63.75" hidden="1" customHeight="1">
      <c r="A43" s="256" t="s">
        <v>38</v>
      </c>
      <c r="B43" s="256"/>
      <c r="C43" s="256"/>
    </row>
    <row r="44" spans="1:1024" s="27" customFormat="1" ht="18.75" customHeight="1">
      <c r="A44" s="33" t="s">
        <v>39</v>
      </c>
    </row>
    <row r="45" spans="1:1024" s="36" customFormat="1" ht="75" customHeight="1">
      <c r="A45" s="257" t="s">
        <v>40</v>
      </c>
      <c r="B45" s="257"/>
      <c r="C45" s="35"/>
    </row>
    <row r="46" spans="1:1024" s="27" customFormat="1" ht="17.25" customHeight="1">
      <c r="A46" s="26"/>
      <c r="B46" s="26"/>
      <c r="C46" s="26"/>
      <c r="D46" s="26"/>
      <c r="E46" s="26"/>
      <c r="F46" s="26"/>
      <c r="G46" s="26"/>
      <c r="H46" s="26"/>
      <c r="I46" s="26"/>
      <c r="J46" s="26"/>
      <c r="K46" s="26"/>
      <c r="L46" s="26"/>
      <c r="M46" s="26"/>
      <c r="N46" s="26"/>
      <c r="O46" s="26"/>
      <c r="P46" s="26"/>
    </row>
    <row r="47" spans="1:1024" s="27" customFormat="1" ht="80.25" hidden="1" customHeight="1">
      <c r="A47" s="256"/>
      <c r="B47" s="256"/>
      <c r="C47" s="256"/>
      <c r="D47" s="256"/>
      <c r="E47" s="26"/>
      <c r="F47" s="26"/>
      <c r="G47" s="26"/>
      <c r="H47" s="26"/>
      <c r="I47" s="26"/>
      <c r="J47" s="26"/>
      <c r="K47" s="26"/>
      <c r="L47" s="26"/>
      <c r="M47" s="26"/>
      <c r="N47" s="26"/>
      <c r="O47" s="26"/>
      <c r="P47" s="26"/>
    </row>
    <row r="48" spans="1:1024" s="19" customFormat="1" ht="12.75" customHeight="1">
      <c r="A48" s="254" t="s">
        <v>41</v>
      </c>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254"/>
      <c r="AL48" s="254"/>
      <c r="AM48" s="254"/>
      <c r="AN48" s="254"/>
      <c r="AO48" s="254"/>
      <c r="AP48" s="254"/>
      <c r="AQ48" s="254"/>
      <c r="AR48" s="254"/>
      <c r="AS48" s="254"/>
      <c r="AT48" s="254"/>
      <c r="AU48" s="254"/>
      <c r="AV48" s="254"/>
      <c r="AW48" s="254"/>
      <c r="AX48" s="254"/>
      <c r="AY48" s="254"/>
      <c r="AZ48" s="254"/>
      <c r="BA48" s="254"/>
      <c r="BB48" s="254"/>
      <c r="BC48" s="254"/>
      <c r="BD48" s="254"/>
      <c r="BE48" s="254"/>
      <c r="BF48" s="254"/>
      <c r="BG48" s="254"/>
      <c r="BH48" s="254"/>
      <c r="BI48" s="254"/>
      <c r="BJ48" s="254"/>
      <c r="BK48" s="254"/>
      <c r="BL48" s="254"/>
      <c r="BM48" s="254"/>
      <c r="BN48" s="254"/>
      <c r="BO48" s="254"/>
      <c r="BP48" s="254"/>
      <c r="BQ48" s="254"/>
      <c r="BR48" s="254"/>
      <c r="BS48" s="254"/>
      <c r="BT48" s="254"/>
      <c r="BU48" s="254"/>
      <c r="BV48" s="254"/>
      <c r="BW48" s="254"/>
      <c r="BX48" s="254"/>
      <c r="BY48" s="254"/>
      <c r="BZ48" s="254"/>
      <c r="CA48" s="254"/>
      <c r="CB48" s="254"/>
      <c r="CC48" s="254"/>
      <c r="CD48" s="254"/>
      <c r="CE48" s="254"/>
      <c r="CF48" s="254"/>
      <c r="CG48" s="254"/>
      <c r="CH48" s="254"/>
      <c r="CI48" s="254"/>
      <c r="CJ48" s="254"/>
      <c r="CK48" s="254"/>
      <c r="CL48" s="254"/>
      <c r="CM48" s="254"/>
      <c r="CN48" s="254"/>
      <c r="CO48" s="254"/>
      <c r="CP48" s="254"/>
      <c r="CQ48" s="254"/>
      <c r="CR48" s="254"/>
      <c r="CS48" s="254"/>
      <c r="CT48" s="254"/>
      <c r="CU48" s="254"/>
      <c r="CV48" s="254"/>
      <c r="CW48" s="254"/>
      <c r="CX48" s="254"/>
      <c r="CY48" s="254"/>
      <c r="CZ48" s="254"/>
      <c r="DA48" s="254"/>
      <c r="DB48" s="254"/>
      <c r="DC48" s="254"/>
      <c r="DD48" s="254"/>
      <c r="DE48" s="254"/>
      <c r="DF48" s="254"/>
      <c r="DG48" s="254"/>
      <c r="DH48" s="254"/>
      <c r="DI48" s="254"/>
      <c r="DJ48" s="254"/>
      <c r="DK48" s="254"/>
      <c r="DL48" s="254"/>
      <c r="DM48" s="254"/>
      <c r="DN48" s="254"/>
      <c r="DO48" s="254"/>
      <c r="DP48" s="254"/>
      <c r="DQ48" s="254"/>
      <c r="DR48" s="254"/>
      <c r="DS48" s="254"/>
      <c r="DT48" s="254"/>
      <c r="DU48" s="254"/>
      <c r="DV48" s="254"/>
      <c r="DW48" s="254"/>
      <c r="DX48" s="254"/>
      <c r="DY48" s="254"/>
      <c r="DZ48" s="254"/>
      <c r="EA48" s="254"/>
      <c r="EB48" s="254"/>
      <c r="EC48" s="254"/>
      <c r="ED48" s="254"/>
      <c r="EE48" s="254"/>
      <c r="EF48" s="254"/>
      <c r="EG48" s="254"/>
      <c r="EH48" s="254"/>
      <c r="EI48" s="254"/>
      <c r="EJ48" s="254"/>
      <c r="EK48" s="254"/>
      <c r="EL48" s="254"/>
      <c r="EM48" s="254"/>
      <c r="EN48" s="254"/>
      <c r="EO48" s="254"/>
      <c r="EP48" s="254"/>
      <c r="EQ48" s="254"/>
      <c r="ER48" s="254"/>
      <c r="ES48" s="254"/>
      <c r="ET48" s="254"/>
      <c r="EU48" s="254"/>
      <c r="EV48" s="254"/>
      <c r="EW48" s="254"/>
      <c r="EX48" s="254"/>
      <c r="EY48" s="254"/>
      <c r="EZ48" s="254"/>
      <c r="FA48" s="254"/>
      <c r="FB48" s="254"/>
      <c r="FC48" s="254"/>
      <c r="FD48" s="254"/>
      <c r="FE48" s="254"/>
      <c r="FF48" s="254"/>
      <c r="FG48" s="254"/>
      <c r="FH48" s="254"/>
      <c r="FI48" s="254"/>
      <c r="FJ48" s="254"/>
      <c r="FK48" s="254"/>
      <c r="FL48" s="254"/>
      <c r="FM48" s="254"/>
      <c r="FN48" s="254"/>
      <c r="FO48" s="254"/>
      <c r="FP48" s="254"/>
      <c r="FQ48" s="254"/>
      <c r="FR48" s="254"/>
      <c r="FS48" s="254"/>
      <c r="FT48" s="254"/>
      <c r="FU48" s="254"/>
      <c r="FV48" s="254"/>
      <c r="FW48" s="254"/>
      <c r="FX48" s="254"/>
      <c r="FY48" s="254"/>
      <c r="FZ48" s="254"/>
      <c r="GA48" s="254"/>
      <c r="GB48" s="254"/>
      <c r="GC48" s="254"/>
      <c r="GD48" s="254"/>
      <c r="GE48" s="254"/>
      <c r="GF48" s="254"/>
      <c r="GG48" s="254"/>
      <c r="GH48" s="254"/>
      <c r="GI48" s="254"/>
      <c r="GJ48" s="254"/>
      <c r="GK48" s="254"/>
      <c r="GL48" s="254"/>
      <c r="GM48" s="254"/>
      <c r="GN48" s="254"/>
      <c r="GO48" s="254"/>
      <c r="GP48" s="254"/>
      <c r="GQ48" s="254"/>
      <c r="GR48" s="254"/>
      <c r="GS48" s="254"/>
      <c r="GT48" s="254"/>
      <c r="GU48" s="254"/>
      <c r="GV48" s="254"/>
      <c r="GW48" s="254"/>
      <c r="GX48" s="254"/>
      <c r="GY48" s="254"/>
      <c r="GZ48" s="254"/>
      <c r="HA48" s="254"/>
      <c r="HB48" s="254"/>
      <c r="HC48" s="254"/>
      <c r="HD48" s="254"/>
      <c r="HE48" s="254"/>
      <c r="HF48" s="254"/>
      <c r="HG48" s="254"/>
      <c r="HH48" s="254"/>
      <c r="HI48" s="254"/>
      <c r="HJ48" s="254"/>
      <c r="HK48" s="254"/>
      <c r="HL48" s="254"/>
      <c r="HM48" s="254"/>
      <c r="HN48" s="254"/>
      <c r="HO48" s="254"/>
      <c r="HP48" s="254"/>
      <c r="HQ48" s="254"/>
      <c r="HR48" s="254"/>
      <c r="HS48" s="254"/>
      <c r="HT48" s="254"/>
      <c r="HU48" s="254"/>
      <c r="HV48" s="254"/>
      <c r="HW48" s="254"/>
      <c r="HX48" s="254"/>
      <c r="HY48" s="254"/>
      <c r="HZ48" s="254"/>
      <c r="IA48" s="254"/>
      <c r="IB48" s="254"/>
      <c r="IC48" s="254"/>
      <c r="ID48" s="254"/>
      <c r="IE48" s="254"/>
      <c r="IF48" s="254"/>
      <c r="IG48" s="254"/>
      <c r="IH48" s="254"/>
      <c r="II48" s="254"/>
      <c r="IJ48" s="254"/>
      <c r="IK48" s="254"/>
      <c r="IL48" s="254"/>
      <c r="IM48" s="254"/>
      <c r="IN48" s="254"/>
      <c r="IO48" s="254"/>
      <c r="IP48" s="254"/>
      <c r="IQ48" s="254"/>
      <c r="IR48" s="254"/>
      <c r="IS48" s="254"/>
      <c r="IT48" s="254"/>
      <c r="IU48" s="254"/>
      <c r="IV48" s="254"/>
      <c r="IW48" s="254"/>
      <c r="IX48" s="254"/>
      <c r="IY48" s="254"/>
      <c r="IZ48" s="254"/>
      <c r="JA48" s="254"/>
      <c r="JB48" s="254"/>
      <c r="JC48" s="254"/>
      <c r="JD48" s="254"/>
      <c r="JE48" s="254"/>
      <c r="JF48" s="254"/>
      <c r="JG48" s="254"/>
      <c r="JH48" s="254"/>
      <c r="JI48" s="254"/>
      <c r="JJ48" s="254"/>
      <c r="JK48" s="254"/>
      <c r="JL48" s="254"/>
      <c r="JM48" s="254"/>
      <c r="JN48" s="254"/>
      <c r="JO48" s="254"/>
      <c r="JP48" s="254"/>
      <c r="JQ48" s="254"/>
      <c r="JR48" s="254"/>
      <c r="JS48" s="254"/>
      <c r="JT48" s="254"/>
      <c r="JU48" s="254"/>
      <c r="JV48" s="254"/>
      <c r="JW48" s="254"/>
      <c r="JX48" s="254"/>
      <c r="JY48" s="254"/>
      <c r="JZ48" s="254"/>
      <c r="KA48" s="254"/>
      <c r="KB48" s="254"/>
      <c r="KC48" s="254"/>
      <c r="KD48" s="254"/>
      <c r="KE48" s="254"/>
      <c r="KF48" s="254"/>
      <c r="KG48" s="254"/>
      <c r="KH48" s="254"/>
      <c r="KI48" s="254"/>
      <c r="KJ48" s="254"/>
      <c r="KK48" s="254"/>
      <c r="KL48" s="254"/>
      <c r="KM48" s="254"/>
      <c r="KN48" s="254"/>
      <c r="KO48" s="254"/>
      <c r="KP48" s="254"/>
      <c r="KQ48" s="254"/>
      <c r="KR48" s="254"/>
      <c r="KS48" s="254"/>
      <c r="KT48" s="254"/>
      <c r="KU48" s="254"/>
      <c r="KV48" s="254"/>
      <c r="KW48" s="254"/>
      <c r="KX48" s="254"/>
      <c r="KY48" s="254"/>
      <c r="KZ48" s="254"/>
      <c r="LA48" s="254"/>
      <c r="LB48" s="254"/>
      <c r="LC48" s="254"/>
      <c r="LD48" s="254"/>
      <c r="LE48" s="254"/>
      <c r="LF48" s="254"/>
      <c r="LG48" s="254"/>
      <c r="LH48" s="254"/>
      <c r="LI48" s="254"/>
      <c r="LJ48" s="254"/>
      <c r="LK48" s="254"/>
      <c r="LL48" s="254"/>
      <c r="LM48" s="254"/>
      <c r="LN48" s="254"/>
      <c r="LO48" s="254"/>
      <c r="LP48" s="254"/>
      <c r="LQ48" s="254"/>
      <c r="LR48" s="254"/>
      <c r="LS48" s="254"/>
      <c r="LT48" s="254"/>
      <c r="LU48" s="254"/>
      <c r="LV48" s="254"/>
      <c r="LW48" s="254"/>
      <c r="LX48" s="254"/>
      <c r="LY48" s="254"/>
      <c r="LZ48" s="254"/>
      <c r="MA48" s="254"/>
      <c r="MB48" s="254"/>
      <c r="MC48" s="254"/>
      <c r="MD48" s="254"/>
      <c r="ME48" s="254"/>
      <c r="MF48" s="254"/>
      <c r="MG48" s="254"/>
      <c r="MH48" s="254"/>
      <c r="MI48" s="254"/>
      <c r="MJ48" s="254"/>
      <c r="MK48" s="254"/>
      <c r="ML48" s="254"/>
      <c r="MM48" s="254"/>
      <c r="MN48" s="254"/>
      <c r="MO48" s="254"/>
      <c r="MP48" s="254"/>
      <c r="MQ48" s="254"/>
      <c r="MR48" s="254"/>
      <c r="MS48" s="254"/>
      <c r="MT48" s="254"/>
      <c r="MU48" s="254"/>
      <c r="MV48" s="254"/>
      <c r="MW48" s="254"/>
      <c r="MX48" s="254"/>
      <c r="MY48" s="254"/>
      <c r="MZ48" s="254"/>
      <c r="NA48" s="254"/>
      <c r="NB48" s="254"/>
      <c r="NC48" s="254"/>
      <c r="ND48" s="254"/>
      <c r="NE48" s="254"/>
      <c r="NF48" s="254"/>
      <c r="NG48" s="254"/>
      <c r="NH48" s="254"/>
      <c r="NI48" s="254"/>
      <c r="NJ48" s="254"/>
      <c r="NK48" s="254"/>
      <c r="NL48" s="254"/>
      <c r="NM48" s="254"/>
      <c r="NN48" s="254"/>
      <c r="NO48" s="254"/>
      <c r="NP48" s="254"/>
      <c r="NQ48" s="254"/>
      <c r="NR48" s="254"/>
      <c r="NS48" s="254"/>
      <c r="NT48" s="254"/>
      <c r="NU48" s="254"/>
      <c r="NV48" s="254"/>
      <c r="NW48" s="254"/>
      <c r="NX48" s="254"/>
      <c r="NY48" s="254"/>
      <c r="NZ48" s="254"/>
      <c r="OA48" s="254"/>
      <c r="OB48" s="254"/>
      <c r="OC48" s="254"/>
      <c r="OD48" s="254"/>
      <c r="OE48" s="254"/>
      <c r="OF48" s="254"/>
      <c r="OG48" s="254"/>
      <c r="OH48" s="254"/>
      <c r="OI48" s="254"/>
      <c r="OJ48" s="254"/>
      <c r="OK48" s="254"/>
      <c r="OL48" s="254"/>
      <c r="OM48" s="254"/>
      <c r="ON48" s="254"/>
      <c r="OO48" s="254"/>
      <c r="OP48" s="254"/>
      <c r="OQ48" s="254"/>
      <c r="OR48" s="254"/>
      <c r="OS48" s="254"/>
      <c r="OT48" s="254"/>
      <c r="OU48" s="254"/>
      <c r="OV48" s="254"/>
      <c r="OW48" s="254"/>
      <c r="OX48" s="254"/>
      <c r="OY48" s="254"/>
      <c r="OZ48" s="254"/>
      <c r="PA48" s="254"/>
      <c r="PB48" s="254"/>
      <c r="PC48" s="254"/>
      <c r="PD48" s="254"/>
      <c r="PE48" s="254"/>
      <c r="PF48" s="254"/>
      <c r="PG48" s="254"/>
      <c r="PH48" s="254"/>
      <c r="PI48" s="254"/>
      <c r="PJ48" s="254"/>
      <c r="PK48" s="254"/>
      <c r="PL48" s="254"/>
      <c r="PM48" s="254"/>
      <c r="PN48" s="254"/>
      <c r="PO48" s="254"/>
      <c r="PP48" s="254"/>
      <c r="PQ48" s="254"/>
      <c r="PR48" s="254"/>
      <c r="PS48" s="254"/>
      <c r="PT48" s="254"/>
      <c r="PU48" s="254"/>
      <c r="PV48" s="254"/>
      <c r="PW48" s="254"/>
      <c r="PX48" s="254"/>
      <c r="PY48" s="254"/>
      <c r="PZ48" s="254"/>
      <c r="QA48" s="254"/>
      <c r="QB48" s="254"/>
      <c r="QC48" s="254"/>
      <c r="QD48" s="254"/>
      <c r="QE48" s="254"/>
      <c r="QF48" s="254"/>
      <c r="QG48" s="254"/>
      <c r="QH48" s="254"/>
      <c r="QI48" s="254"/>
      <c r="QJ48" s="254"/>
      <c r="QK48" s="254"/>
      <c r="QL48" s="254"/>
      <c r="QM48" s="254"/>
      <c r="QN48" s="254"/>
      <c r="QO48" s="254"/>
      <c r="QP48" s="254"/>
      <c r="QQ48" s="254"/>
      <c r="QR48" s="254"/>
      <c r="QS48" s="254"/>
      <c r="QT48" s="254"/>
      <c r="QU48" s="254"/>
      <c r="QV48" s="254"/>
      <c r="QW48" s="254"/>
      <c r="QX48" s="254"/>
      <c r="QY48" s="254"/>
      <c r="QZ48" s="254"/>
      <c r="RA48" s="254"/>
      <c r="RB48" s="254"/>
      <c r="RC48" s="254"/>
      <c r="RD48" s="254"/>
      <c r="RE48" s="254"/>
      <c r="RF48" s="254"/>
      <c r="RG48" s="254"/>
      <c r="RH48" s="254"/>
      <c r="RI48" s="254"/>
      <c r="RJ48" s="254"/>
      <c r="RK48" s="254"/>
      <c r="RL48" s="254"/>
      <c r="RM48" s="254"/>
      <c r="RN48" s="254"/>
      <c r="RO48" s="254"/>
      <c r="RP48" s="254"/>
      <c r="RQ48" s="254"/>
      <c r="RR48" s="254"/>
      <c r="RS48" s="254"/>
      <c r="RT48" s="254"/>
      <c r="RU48" s="254"/>
      <c r="RV48" s="254"/>
      <c r="RW48" s="254"/>
      <c r="RX48" s="254"/>
      <c r="RY48" s="254"/>
      <c r="RZ48" s="254"/>
      <c r="SA48" s="254"/>
      <c r="SB48" s="254"/>
      <c r="SC48" s="254"/>
      <c r="SD48" s="254"/>
      <c r="SE48" s="254"/>
      <c r="SF48" s="254"/>
      <c r="SG48" s="254"/>
      <c r="SH48" s="254"/>
      <c r="SI48" s="254"/>
      <c r="SJ48" s="254"/>
      <c r="SK48" s="254"/>
      <c r="SL48" s="254"/>
      <c r="SM48" s="254"/>
      <c r="SN48" s="254"/>
      <c r="SO48" s="254"/>
      <c r="SP48" s="254"/>
      <c r="SQ48" s="254"/>
      <c r="SR48" s="254"/>
      <c r="SS48" s="254"/>
      <c r="ST48" s="254"/>
      <c r="SU48" s="254"/>
      <c r="SV48" s="254"/>
      <c r="SW48" s="254"/>
      <c r="SX48" s="254"/>
      <c r="SY48" s="254"/>
      <c r="SZ48" s="254"/>
      <c r="TA48" s="254"/>
      <c r="TB48" s="254"/>
      <c r="TC48" s="254"/>
      <c r="TD48" s="254"/>
      <c r="TE48" s="254"/>
      <c r="TF48" s="254"/>
      <c r="TG48" s="254"/>
      <c r="TH48" s="254"/>
      <c r="TI48" s="254"/>
      <c r="TJ48" s="254"/>
      <c r="TK48" s="254"/>
      <c r="TL48" s="254"/>
      <c r="TM48" s="254"/>
      <c r="TN48" s="254"/>
      <c r="TO48" s="254"/>
      <c r="TP48" s="254"/>
      <c r="TQ48" s="254"/>
      <c r="TR48" s="254"/>
      <c r="TS48" s="254"/>
      <c r="TT48" s="254"/>
      <c r="TU48" s="254"/>
      <c r="TV48" s="254"/>
      <c r="TW48" s="254"/>
      <c r="TX48" s="254"/>
      <c r="TY48" s="254"/>
      <c r="TZ48" s="254"/>
      <c r="UA48" s="254"/>
      <c r="UB48" s="254"/>
      <c r="UC48" s="254"/>
      <c r="UD48" s="254"/>
      <c r="UE48" s="254"/>
      <c r="UF48" s="254"/>
      <c r="UG48" s="254"/>
      <c r="UH48" s="254"/>
      <c r="UI48" s="254"/>
      <c r="UJ48" s="254"/>
      <c r="UK48" s="254"/>
      <c r="UL48" s="254"/>
      <c r="UM48" s="254"/>
      <c r="UN48" s="254"/>
      <c r="UO48" s="254"/>
      <c r="UP48" s="254"/>
      <c r="UQ48" s="254"/>
      <c r="UR48" s="254"/>
      <c r="US48" s="254"/>
      <c r="UT48" s="254"/>
      <c r="UU48" s="254"/>
      <c r="UV48" s="254"/>
      <c r="UW48" s="254"/>
      <c r="UX48" s="254"/>
      <c r="UY48" s="254"/>
      <c r="UZ48" s="254"/>
      <c r="VA48" s="254"/>
      <c r="VB48" s="254"/>
      <c r="VC48" s="254"/>
      <c r="VD48" s="254"/>
      <c r="VE48" s="254"/>
      <c r="VF48" s="254"/>
      <c r="VG48" s="254"/>
      <c r="VH48" s="254"/>
      <c r="VI48" s="254"/>
      <c r="VJ48" s="254"/>
      <c r="VK48" s="254"/>
      <c r="VL48" s="254"/>
      <c r="VM48" s="254"/>
      <c r="VN48" s="254"/>
      <c r="VO48" s="254"/>
      <c r="VP48" s="254"/>
      <c r="VQ48" s="254"/>
      <c r="VR48" s="254"/>
      <c r="VS48" s="254"/>
      <c r="VT48" s="254"/>
      <c r="VU48" s="254"/>
      <c r="VV48" s="254"/>
      <c r="VW48" s="254"/>
      <c r="VX48" s="254"/>
      <c r="VY48" s="254"/>
      <c r="VZ48" s="254"/>
      <c r="WA48" s="254"/>
      <c r="WB48" s="254"/>
      <c r="WC48" s="254"/>
      <c r="WD48" s="254"/>
      <c r="WE48" s="254"/>
      <c r="WF48" s="254"/>
      <c r="WG48" s="254"/>
      <c r="WH48" s="254"/>
      <c r="WI48" s="254"/>
      <c r="WJ48" s="254"/>
      <c r="WK48" s="254"/>
      <c r="WL48" s="254"/>
      <c r="WM48" s="254"/>
      <c r="WN48" s="254"/>
      <c r="WO48" s="254"/>
      <c r="WP48" s="254"/>
      <c r="WQ48" s="254"/>
      <c r="WR48" s="254"/>
      <c r="WS48" s="254"/>
      <c r="WT48" s="254"/>
      <c r="WU48" s="254"/>
      <c r="WV48" s="254"/>
      <c r="WW48" s="254"/>
      <c r="WX48" s="254"/>
      <c r="WY48" s="254"/>
      <c r="WZ48" s="254"/>
      <c r="XA48" s="254"/>
      <c r="XB48" s="254"/>
      <c r="XC48" s="254"/>
      <c r="XD48" s="254"/>
      <c r="XE48" s="254"/>
      <c r="XF48" s="254"/>
      <c r="XG48" s="254"/>
      <c r="XH48" s="254"/>
      <c r="XI48" s="254"/>
      <c r="XJ48" s="254"/>
      <c r="XK48" s="254"/>
      <c r="XL48" s="254"/>
      <c r="XM48" s="254"/>
      <c r="XN48" s="254"/>
      <c r="XO48" s="254"/>
      <c r="XP48" s="254"/>
      <c r="XQ48" s="254"/>
      <c r="XR48" s="254"/>
      <c r="XS48" s="254"/>
      <c r="XT48" s="254"/>
      <c r="XU48" s="254"/>
      <c r="XV48" s="254"/>
      <c r="XW48" s="254"/>
      <c r="XX48" s="254"/>
      <c r="XY48" s="254"/>
      <c r="XZ48" s="254"/>
      <c r="YA48" s="254"/>
      <c r="YB48" s="254"/>
      <c r="YC48" s="254"/>
      <c r="YD48" s="254"/>
      <c r="YE48" s="254"/>
      <c r="YF48" s="254"/>
      <c r="YG48" s="254"/>
      <c r="YH48" s="254"/>
      <c r="YI48" s="254"/>
      <c r="YJ48" s="254"/>
      <c r="YK48" s="254"/>
      <c r="YL48" s="254"/>
      <c r="YM48" s="254"/>
      <c r="YN48" s="254"/>
      <c r="YO48" s="254"/>
      <c r="YP48" s="254"/>
      <c r="YQ48" s="254"/>
      <c r="YR48" s="254"/>
      <c r="YS48" s="254"/>
      <c r="YT48" s="254"/>
      <c r="YU48" s="254"/>
      <c r="YV48" s="254"/>
      <c r="YW48" s="254"/>
      <c r="YX48" s="254"/>
      <c r="YY48" s="254"/>
      <c r="YZ48" s="254"/>
      <c r="ZA48" s="254"/>
      <c r="ZB48" s="254"/>
      <c r="ZC48" s="254"/>
      <c r="ZD48" s="254"/>
      <c r="ZE48" s="254"/>
      <c r="ZF48" s="254"/>
      <c r="ZG48" s="254"/>
      <c r="ZH48" s="254"/>
      <c r="ZI48" s="254"/>
      <c r="ZJ48" s="254"/>
      <c r="ZK48" s="254"/>
      <c r="ZL48" s="254"/>
      <c r="ZM48" s="254"/>
      <c r="ZN48" s="254"/>
      <c r="ZO48" s="254"/>
      <c r="ZP48" s="254"/>
      <c r="ZQ48" s="254"/>
      <c r="ZR48" s="254"/>
      <c r="ZS48" s="254"/>
      <c r="ZT48" s="254"/>
      <c r="ZU48" s="254"/>
      <c r="ZV48" s="254"/>
      <c r="ZW48" s="254"/>
      <c r="ZX48" s="254"/>
      <c r="ZY48" s="254"/>
      <c r="ZZ48" s="254"/>
      <c r="AAA48" s="254"/>
      <c r="AAB48" s="254"/>
      <c r="AAC48" s="254"/>
      <c r="AAD48" s="254"/>
      <c r="AAE48" s="254"/>
      <c r="AAF48" s="254"/>
      <c r="AAG48" s="254"/>
      <c r="AAH48" s="254"/>
      <c r="AAI48" s="254"/>
      <c r="AAJ48" s="254"/>
      <c r="AAK48" s="254"/>
      <c r="AAL48" s="254"/>
      <c r="AAM48" s="254"/>
      <c r="AAN48" s="254"/>
      <c r="AAO48" s="254"/>
      <c r="AAP48" s="254"/>
      <c r="AAQ48" s="254"/>
      <c r="AAR48" s="254"/>
      <c r="AAS48" s="254"/>
      <c r="AAT48" s="254"/>
      <c r="AAU48" s="254"/>
      <c r="AAV48" s="254"/>
      <c r="AAW48" s="254"/>
      <c r="AAX48" s="254"/>
      <c r="AAY48" s="254"/>
      <c r="AAZ48" s="254"/>
      <c r="ABA48" s="254"/>
      <c r="ABB48" s="254"/>
      <c r="ABC48" s="254"/>
      <c r="ABD48" s="254"/>
      <c r="ABE48" s="254"/>
      <c r="ABF48" s="254"/>
      <c r="ABG48" s="254"/>
      <c r="ABH48" s="254"/>
      <c r="ABI48" s="254"/>
      <c r="ABJ48" s="254"/>
      <c r="ABK48" s="254"/>
      <c r="ABL48" s="254"/>
      <c r="ABM48" s="254"/>
      <c r="ABN48" s="254"/>
      <c r="ABO48" s="254"/>
      <c r="ABP48" s="254"/>
      <c r="ABQ48" s="254"/>
      <c r="ABR48" s="254"/>
      <c r="ABS48" s="254"/>
      <c r="ABT48" s="254"/>
      <c r="ABU48" s="254"/>
      <c r="ABV48" s="254"/>
      <c r="ABW48" s="254"/>
      <c r="ABX48" s="254"/>
      <c r="ABY48" s="254"/>
      <c r="ABZ48" s="254"/>
      <c r="ACA48" s="254"/>
      <c r="ACB48" s="254"/>
      <c r="ACC48" s="254"/>
      <c r="ACD48" s="254"/>
      <c r="ACE48" s="254"/>
      <c r="ACF48" s="254"/>
      <c r="ACG48" s="254"/>
      <c r="ACH48" s="254"/>
      <c r="ACI48" s="254"/>
      <c r="ACJ48" s="254"/>
      <c r="ACK48" s="254"/>
      <c r="ACL48" s="254"/>
      <c r="ACM48" s="254"/>
      <c r="ACN48" s="254"/>
      <c r="ACO48" s="254"/>
      <c r="ACP48" s="254"/>
      <c r="ACQ48" s="254"/>
      <c r="ACR48" s="254"/>
      <c r="ACS48" s="254"/>
      <c r="ACT48" s="254"/>
      <c r="ACU48" s="254"/>
      <c r="ACV48" s="254"/>
      <c r="ACW48" s="254"/>
      <c r="ACX48" s="254"/>
      <c r="ACY48" s="254"/>
      <c r="ACZ48" s="254"/>
      <c r="ADA48" s="254"/>
      <c r="ADB48" s="254"/>
      <c r="ADC48" s="254"/>
      <c r="ADD48" s="254"/>
      <c r="ADE48" s="254"/>
      <c r="ADF48" s="254"/>
      <c r="ADG48" s="254"/>
      <c r="ADH48" s="254"/>
      <c r="ADI48" s="254"/>
      <c r="ADJ48" s="254"/>
      <c r="ADK48" s="254"/>
      <c r="ADL48" s="254"/>
      <c r="ADM48" s="254"/>
      <c r="ADN48" s="254"/>
      <c r="ADO48" s="254"/>
      <c r="ADP48" s="254"/>
      <c r="ADQ48" s="254"/>
      <c r="ADR48" s="254"/>
      <c r="ADS48" s="254"/>
      <c r="ADT48" s="254"/>
      <c r="ADU48" s="254"/>
      <c r="ADV48" s="254"/>
      <c r="ADW48" s="254"/>
      <c r="ADX48" s="254"/>
      <c r="ADY48" s="254"/>
      <c r="ADZ48" s="254"/>
      <c r="AEA48" s="254"/>
      <c r="AEB48" s="254"/>
      <c r="AEC48" s="254"/>
      <c r="AED48" s="254"/>
      <c r="AEE48" s="254"/>
      <c r="AEF48" s="254"/>
      <c r="AEG48" s="254"/>
      <c r="AEH48" s="254"/>
      <c r="AEI48" s="254"/>
      <c r="AEJ48" s="254"/>
      <c r="AEK48" s="254"/>
      <c r="AEL48" s="254"/>
      <c r="AEM48" s="254"/>
      <c r="AEN48" s="254"/>
      <c r="AEO48" s="254"/>
      <c r="AEP48" s="254"/>
      <c r="AEQ48" s="254"/>
      <c r="AER48" s="254"/>
      <c r="AES48" s="254"/>
      <c r="AET48" s="254"/>
      <c r="AEU48" s="254"/>
      <c r="AEV48" s="254"/>
      <c r="AEW48" s="254"/>
      <c r="AEX48" s="254"/>
      <c r="AEY48" s="254"/>
      <c r="AEZ48" s="254"/>
      <c r="AFA48" s="254"/>
      <c r="AFB48" s="254"/>
      <c r="AFC48" s="254"/>
      <c r="AFD48" s="254"/>
      <c r="AFE48" s="254"/>
      <c r="AFF48" s="254"/>
      <c r="AFG48" s="254"/>
      <c r="AFH48" s="254"/>
      <c r="AFI48" s="254"/>
      <c r="AFJ48" s="254"/>
      <c r="AFK48" s="254"/>
      <c r="AFL48" s="254"/>
      <c r="AFM48" s="254"/>
      <c r="AFN48" s="254"/>
      <c r="AFO48" s="254"/>
      <c r="AFP48" s="254"/>
      <c r="AFQ48" s="254"/>
      <c r="AFR48" s="254"/>
      <c r="AFS48" s="254"/>
      <c r="AFT48" s="254"/>
      <c r="AFU48" s="254"/>
      <c r="AFV48" s="254"/>
      <c r="AFW48" s="254"/>
      <c r="AFX48" s="254"/>
      <c r="AFY48" s="254"/>
      <c r="AFZ48" s="254"/>
      <c r="AGA48" s="254"/>
      <c r="AGB48" s="254"/>
      <c r="AGC48" s="254"/>
      <c r="AGD48" s="254"/>
      <c r="AGE48" s="254"/>
      <c r="AGF48" s="254"/>
      <c r="AGG48" s="254"/>
      <c r="AGH48" s="254"/>
      <c r="AGI48" s="254"/>
      <c r="AGJ48" s="254"/>
      <c r="AGK48" s="254"/>
      <c r="AGL48" s="254"/>
      <c r="AGM48" s="254"/>
      <c r="AGN48" s="254"/>
      <c r="AGO48" s="254"/>
      <c r="AGP48" s="254"/>
      <c r="AGQ48" s="254"/>
      <c r="AGR48" s="254"/>
      <c r="AGS48" s="254"/>
      <c r="AGT48" s="254"/>
      <c r="AGU48" s="254"/>
      <c r="AGV48" s="254"/>
      <c r="AGW48" s="254"/>
      <c r="AGX48" s="254"/>
      <c r="AGY48" s="254"/>
      <c r="AGZ48" s="254"/>
      <c r="AHA48" s="254"/>
      <c r="AHB48" s="254"/>
      <c r="AHC48" s="254"/>
      <c r="AHD48" s="254"/>
      <c r="AHE48" s="254"/>
      <c r="AHF48" s="254"/>
      <c r="AHG48" s="254"/>
      <c r="AHH48" s="254"/>
      <c r="AHI48" s="254"/>
      <c r="AHJ48" s="254"/>
      <c r="AHK48" s="254"/>
      <c r="AHL48" s="254"/>
      <c r="AHM48" s="254"/>
      <c r="AHN48" s="254"/>
      <c r="AHO48" s="254"/>
      <c r="AHP48" s="254"/>
      <c r="AHQ48" s="254"/>
      <c r="AHR48" s="254"/>
      <c r="AHS48" s="254"/>
      <c r="AHT48" s="254"/>
      <c r="AHU48" s="254"/>
      <c r="AHV48" s="254"/>
      <c r="AHW48" s="254"/>
      <c r="AHX48" s="254"/>
      <c r="AHY48" s="254"/>
      <c r="AHZ48" s="254"/>
      <c r="AIA48" s="254"/>
      <c r="AIB48" s="254"/>
      <c r="AIC48" s="254"/>
      <c r="AID48" s="254"/>
      <c r="AIE48" s="254"/>
      <c r="AIF48" s="254"/>
      <c r="AIG48" s="254"/>
      <c r="AIH48" s="254"/>
      <c r="AII48" s="254"/>
      <c r="AIJ48" s="254"/>
      <c r="AIK48" s="254"/>
      <c r="AIL48" s="254"/>
      <c r="AIM48" s="254"/>
      <c r="AIN48" s="254"/>
      <c r="AIO48" s="254"/>
      <c r="AIP48" s="254"/>
      <c r="AIQ48" s="254"/>
      <c r="AIR48" s="254"/>
      <c r="AIS48" s="254"/>
      <c r="AIT48" s="254"/>
      <c r="AIU48" s="254"/>
      <c r="AIV48" s="254"/>
      <c r="AIW48" s="254"/>
      <c r="AIX48" s="254"/>
      <c r="AIY48" s="254"/>
      <c r="AIZ48" s="254"/>
      <c r="AJA48" s="254"/>
      <c r="AJB48" s="254"/>
      <c r="AJC48" s="254"/>
      <c r="AJD48" s="254"/>
      <c r="AJE48" s="254"/>
      <c r="AJF48" s="254"/>
      <c r="AJG48" s="254"/>
      <c r="AJH48" s="254"/>
      <c r="AJI48" s="254"/>
      <c r="AJJ48" s="254"/>
      <c r="AJK48" s="254"/>
      <c r="AJL48" s="254"/>
      <c r="AJM48" s="254"/>
      <c r="AJN48" s="254"/>
      <c r="AJO48" s="254"/>
      <c r="AJP48" s="254"/>
      <c r="AJQ48" s="254"/>
      <c r="AJR48" s="254"/>
      <c r="AJS48" s="254"/>
      <c r="AJT48" s="254"/>
      <c r="AJU48" s="254"/>
      <c r="AJV48" s="254"/>
      <c r="AJW48" s="254"/>
      <c r="AJX48" s="254"/>
      <c r="AJY48" s="254"/>
      <c r="AJZ48" s="254"/>
      <c r="AKA48" s="254"/>
      <c r="AKB48" s="254"/>
      <c r="AKC48" s="254"/>
      <c r="AKD48" s="254"/>
      <c r="AKE48" s="254"/>
      <c r="AKF48" s="254"/>
      <c r="AKG48" s="254"/>
      <c r="AKH48" s="254"/>
      <c r="AKI48" s="254"/>
      <c r="AKJ48" s="254"/>
      <c r="AKK48" s="254"/>
      <c r="AKL48" s="254"/>
      <c r="AKM48" s="254"/>
      <c r="AKN48" s="254"/>
      <c r="AKO48" s="254"/>
      <c r="AKP48" s="254"/>
      <c r="AKQ48" s="254"/>
      <c r="AKR48" s="254"/>
      <c r="AKS48" s="254"/>
      <c r="AKT48" s="254"/>
      <c r="AKU48" s="254"/>
      <c r="AKV48" s="254"/>
      <c r="AKW48" s="254"/>
      <c r="AKX48" s="254"/>
      <c r="AKY48" s="254"/>
      <c r="AKZ48" s="254"/>
      <c r="ALA48" s="254"/>
      <c r="ALB48" s="254"/>
      <c r="ALC48" s="254"/>
      <c r="ALD48" s="254"/>
      <c r="ALE48" s="254"/>
      <c r="ALF48" s="254"/>
      <c r="ALG48" s="254"/>
      <c r="ALH48" s="254"/>
      <c r="ALI48" s="254"/>
      <c r="ALJ48" s="254"/>
      <c r="ALK48" s="254"/>
      <c r="ALL48" s="254"/>
      <c r="ALM48" s="254"/>
      <c r="ALN48" s="254"/>
      <c r="ALO48" s="254"/>
      <c r="ALP48" s="254"/>
      <c r="ALQ48" s="254"/>
      <c r="ALR48" s="254"/>
      <c r="ALS48" s="254"/>
      <c r="ALT48" s="254"/>
      <c r="ALU48" s="254"/>
      <c r="ALV48" s="254"/>
      <c r="ALW48" s="254"/>
      <c r="ALX48" s="254"/>
      <c r="ALY48" s="254"/>
      <c r="ALZ48" s="254"/>
      <c r="AMA48" s="254"/>
      <c r="AMB48" s="254"/>
      <c r="AMC48" s="254"/>
      <c r="AMD48" s="254"/>
      <c r="AME48" s="254"/>
      <c r="AMF48" s="254"/>
      <c r="AMG48" s="254"/>
      <c r="AMH48" s="254"/>
      <c r="AMI48" s="254"/>
      <c r="AMJ48" s="254"/>
    </row>
    <row r="49" spans="1:1024" s="24" customFormat="1" ht="12.75"/>
    <row r="50" spans="1:1024" s="27" customFormat="1" ht="75" customHeight="1">
      <c r="A50" s="264" t="s">
        <v>42</v>
      </c>
      <c r="B50" s="264"/>
      <c r="C50" s="37"/>
      <c r="D50" s="37"/>
      <c r="E50" s="37"/>
      <c r="F50" s="37"/>
      <c r="G50" s="37"/>
      <c r="H50" s="37"/>
      <c r="I50" s="37"/>
      <c r="J50" s="37"/>
      <c r="K50" s="37"/>
    </row>
    <row r="51" spans="1:1024" s="27" customFormat="1" ht="46.5" customHeight="1">
      <c r="A51" s="258" t="s">
        <v>43</v>
      </c>
      <c r="B51" s="258"/>
      <c r="C51" s="38"/>
      <c r="D51" s="38"/>
      <c r="E51" s="38"/>
      <c r="F51" s="38"/>
      <c r="G51" s="38"/>
      <c r="H51" s="38"/>
      <c r="I51" s="39"/>
      <c r="J51" s="39"/>
      <c r="K51" s="39"/>
    </row>
    <row r="52" spans="1:1024" s="27" customFormat="1" ht="46.5" customHeight="1">
      <c r="A52" s="261" t="s">
        <v>44</v>
      </c>
      <c r="B52" s="261"/>
      <c r="C52" s="38"/>
      <c r="D52" s="38"/>
      <c r="E52" s="38"/>
      <c r="F52" s="38"/>
      <c r="G52" s="38"/>
      <c r="H52" s="38"/>
      <c r="I52" s="39"/>
      <c r="J52" s="39"/>
      <c r="K52" s="39"/>
    </row>
    <row r="53" spans="1:1024" s="27" customFormat="1" ht="30" customHeight="1">
      <c r="A53" s="262" t="s">
        <v>45</v>
      </c>
      <c r="B53" s="262"/>
      <c r="C53" s="40"/>
      <c r="D53" s="40"/>
      <c r="E53" s="40"/>
      <c r="F53" s="40"/>
      <c r="G53" s="40"/>
      <c r="H53" s="40"/>
    </row>
    <row r="54" spans="1:1024" s="27" customFormat="1" ht="39" customHeight="1">
      <c r="A54" s="262" t="s">
        <v>46</v>
      </c>
      <c r="B54" s="262"/>
      <c r="C54" s="40"/>
      <c r="D54" s="40"/>
      <c r="E54" s="40"/>
      <c r="F54" s="40"/>
      <c r="G54" s="40"/>
      <c r="H54" s="40"/>
    </row>
    <row r="55" spans="1:1024" s="27" customFormat="1" ht="39.75" customHeight="1">
      <c r="A55" s="262" t="s">
        <v>47</v>
      </c>
      <c r="B55" s="262"/>
      <c r="C55" s="40"/>
      <c r="D55" s="40"/>
      <c r="E55" s="40"/>
      <c r="F55" s="40"/>
      <c r="G55" s="40"/>
      <c r="H55" s="40"/>
    </row>
    <row r="56" spans="1:1024" s="27" customFormat="1" ht="48.75" customHeight="1">
      <c r="A56" s="262" t="s">
        <v>48</v>
      </c>
      <c r="B56" s="262"/>
      <c r="C56" s="40"/>
      <c r="D56" s="40"/>
      <c r="E56" s="40"/>
      <c r="F56" s="40"/>
      <c r="G56" s="40"/>
      <c r="H56" s="40"/>
    </row>
    <row r="57" spans="1:1024" s="27" customFormat="1" ht="33" customHeight="1">
      <c r="A57" s="263" t="s">
        <v>49</v>
      </c>
      <c r="B57" s="263"/>
      <c r="C57" s="41"/>
      <c r="D57" s="41"/>
      <c r="E57" s="41"/>
      <c r="F57" s="41"/>
      <c r="G57" s="41"/>
      <c r="H57" s="41"/>
    </row>
    <row r="58" spans="1:1024" s="27" customFormat="1" ht="11.25"/>
    <row r="59" spans="1:1024" s="27" customFormat="1" ht="17.25" customHeight="1">
      <c r="A59" s="33" t="s">
        <v>50</v>
      </c>
      <c r="B59" s="26"/>
      <c r="C59" s="26"/>
      <c r="D59" s="26"/>
      <c r="E59" s="26"/>
      <c r="F59" s="26"/>
      <c r="G59" s="26"/>
      <c r="H59" s="26"/>
      <c r="I59" s="26"/>
      <c r="J59" s="26"/>
      <c r="K59" s="26"/>
      <c r="L59" s="26"/>
      <c r="M59" s="26"/>
      <c r="N59" s="26"/>
      <c r="O59" s="26"/>
      <c r="P59" s="26"/>
    </row>
    <row r="60" spans="1:1024" s="34" customFormat="1" ht="63" customHeight="1">
      <c r="A60" s="258" t="s">
        <v>51</v>
      </c>
      <c r="B60" s="258"/>
      <c r="C60" s="27"/>
      <c r="D60" s="257"/>
      <c r="E60" s="257"/>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c r="AJ60" s="257"/>
      <c r="AK60" s="257"/>
      <c r="AL60" s="257"/>
      <c r="AM60" s="257"/>
      <c r="AN60" s="257"/>
      <c r="AO60" s="257"/>
      <c r="AP60" s="257"/>
      <c r="AQ60" s="257"/>
      <c r="AR60" s="257"/>
      <c r="AS60" s="257"/>
      <c r="AT60" s="257"/>
      <c r="AU60" s="257"/>
      <c r="AV60" s="257"/>
      <c r="AW60" s="257"/>
      <c r="AX60" s="257"/>
      <c r="AY60" s="257"/>
      <c r="AZ60" s="257"/>
      <c r="BA60" s="257"/>
      <c r="BB60" s="257"/>
      <c r="BC60" s="257"/>
      <c r="BD60" s="257"/>
      <c r="BE60" s="257"/>
      <c r="BF60" s="257"/>
      <c r="BG60" s="257"/>
      <c r="BH60" s="257"/>
      <c r="BI60" s="257"/>
      <c r="BJ60" s="257"/>
      <c r="BK60" s="257"/>
      <c r="BL60" s="257"/>
      <c r="BM60" s="257"/>
      <c r="BN60" s="257"/>
      <c r="BO60" s="257"/>
      <c r="BP60" s="257"/>
      <c r="BQ60" s="257"/>
      <c r="BR60" s="257"/>
      <c r="BS60" s="257"/>
      <c r="BT60" s="257"/>
      <c r="BU60" s="257"/>
      <c r="BV60" s="257"/>
      <c r="BW60" s="257"/>
      <c r="BX60" s="257"/>
      <c r="BY60" s="257"/>
      <c r="BZ60" s="257"/>
      <c r="CA60" s="257"/>
      <c r="CB60" s="257"/>
      <c r="CC60" s="257"/>
      <c r="CD60" s="257"/>
      <c r="CE60" s="257"/>
      <c r="CF60" s="257"/>
      <c r="CG60" s="257"/>
      <c r="CH60" s="257"/>
      <c r="CI60" s="257"/>
      <c r="CJ60" s="257"/>
      <c r="CK60" s="257"/>
      <c r="CL60" s="257"/>
      <c r="CM60" s="257"/>
      <c r="CN60" s="257"/>
      <c r="CO60" s="257"/>
      <c r="CP60" s="257"/>
      <c r="CQ60" s="257"/>
      <c r="CR60" s="257"/>
      <c r="CS60" s="257"/>
      <c r="CT60" s="257"/>
      <c r="CU60" s="257"/>
      <c r="CV60" s="257"/>
      <c r="CW60" s="257"/>
      <c r="CX60" s="257"/>
      <c r="CY60" s="257"/>
      <c r="CZ60" s="257"/>
      <c r="DA60" s="257"/>
      <c r="DB60" s="257"/>
      <c r="DC60" s="257"/>
      <c r="DD60" s="257"/>
      <c r="DE60" s="257"/>
      <c r="DF60" s="257"/>
      <c r="DG60" s="257"/>
      <c r="DH60" s="257"/>
      <c r="DI60" s="257"/>
      <c r="DJ60" s="257"/>
      <c r="DK60" s="257"/>
      <c r="DL60" s="257"/>
      <c r="DM60" s="257"/>
      <c r="DN60" s="257"/>
      <c r="DO60" s="257"/>
      <c r="DP60" s="257"/>
      <c r="DQ60" s="257"/>
      <c r="DR60" s="257"/>
      <c r="DS60" s="257"/>
      <c r="DT60" s="257"/>
      <c r="DU60" s="257"/>
      <c r="DV60" s="257"/>
      <c r="DW60" s="257"/>
      <c r="DX60" s="257"/>
      <c r="DY60" s="257"/>
      <c r="DZ60" s="257"/>
      <c r="EA60" s="257"/>
      <c r="EB60" s="257"/>
      <c r="EC60" s="257"/>
      <c r="ED60" s="257"/>
      <c r="EE60" s="257"/>
      <c r="EF60" s="257"/>
      <c r="EG60" s="257"/>
      <c r="EH60" s="257"/>
      <c r="EI60" s="257"/>
      <c r="EJ60" s="257"/>
      <c r="EK60" s="257"/>
      <c r="EL60" s="257"/>
      <c r="EM60" s="257"/>
      <c r="EN60" s="257"/>
      <c r="EO60" s="257"/>
      <c r="EP60" s="257"/>
      <c r="EQ60" s="257"/>
      <c r="ER60" s="257"/>
      <c r="ES60" s="257"/>
      <c r="ET60" s="257"/>
      <c r="EU60" s="257"/>
      <c r="EV60" s="257"/>
      <c r="EW60" s="257"/>
      <c r="EX60" s="257"/>
      <c r="EY60" s="257"/>
      <c r="EZ60" s="257"/>
      <c r="FA60" s="257"/>
      <c r="FB60" s="257"/>
      <c r="FC60" s="257"/>
      <c r="FD60" s="257"/>
      <c r="FE60" s="257"/>
      <c r="FF60" s="257"/>
      <c r="FG60" s="257"/>
      <c r="FH60" s="257"/>
      <c r="FI60" s="257"/>
      <c r="FJ60" s="257"/>
      <c r="FK60" s="257"/>
      <c r="FL60" s="257"/>
      <c r="FM60" s="257"/>
      <c r="FN60" s="257"/>
      <c r="FO60" s="257"/>
      <c r="FP60" s="257"/>
      <c r="FQ60" s="257"/>
      <c r="FR60" s="257"/>
      <c r="FS60" s="257"/>
      <c r="FT60" s="257"/>
      <c r="FU60" s="257"/>
      <c r="FV60" s="257"/>
      <c r="FW60" s="257"/>
      <c r="FX60" s="257"/>
      <c r="FY60" s="257"/>
      <c r="FZ60" s="257"/>
      <c r="GA60" s="257"/>
      <c r="GB60" s="257"/>
      <c r="GC60" s="257"/>
      <c r="GD60" s="257"/>
      <c r="GE60" s="257"/>
      <c r="GF60" s="257"/>
      <c r="GG60" s="257"/>
      <c r="GH60" s="257"/>
      <c r="GI60" s="257"/>
      <c r="GJ60" s="257"/>
      <c r="GK60" s="257"/>
      <c r="GL60" s="257"/>
      <c r="GM60" s="257"/>
      <c r="GN60" s="257"/>
      <c r="GO60" s="257"/>
      <c r="GP60" s="257"/>
      <c r="GQ60" s="257"/>
      <c r="GR60" s="257"/>
      <c r="GS60" s="257"/>
      <c r="GT60" s="257"/>
      <c r="GU60" s="257"/>
      <c r="GV60" s="257"/>
      <c r="GW60" s="257"/>
      <c r="GX60" s="257"/>
      <c r="GY60" s="257"/>
      <c r="GZ60" s="257"/>
      <c r="HA60" s="257"/>
      <c r="HB60" s="257"/>
      <c r="HC60" s="257"/>
      <c r="HD60" s="257"/>
      <c r="HE60" s="257"/>
      <c r="HF60" s="257"/>
      <c r="HG60" s="257"/>
      <c r="HH60" s="257"/>
      <c r="HI60" s="257"/>
      <c r="HJ60" s="257"/>
      <c r="HK60" s="257"/>
      <c r="HL60" s="257"/>
      <c r="HM60" s="257"/>
      <c r="HN60" s="257"/>
      <c r="HO60" s="257"/>
      <c r="HP60" s="257"/>
      <c r="HQ60" s="257"/>
      <c r="HR60" s="257"/>
      <c r="HS60" s="257"/>
      <c r="HT60" s="257"/>
      <c r="HU60" s="257"/>
      <c r="HV60" s="257"/>
      <c r="HW60" s="257"/>
      <c r="HX60" s="257"/>
      <c r="HY60" s="257"/>
      <c r="HZ60" s="257"/>
      <c r="IA60" s="257"/>
      <c r="IB60" s="257"/>
      <c r="IC60" s="257"/>
      <c r="ID60" s="257"/>
      <c r="IE60" s="257"/>
      <c r="IF60" s="257"/>
      <c r="IG60" s="257"/>
      <c r="IH60" s="257"/>
      <c r="II60" s="257"/>
      <c r="IJ60" s="257"/>
      <c r="IK60" s="257"/>
      <c r="IL60" s="257"/>
      <c r="IM60" s="257"/>
      <c r="IN60" s="257"/>
      <c r="IO60" s="257"/>
      <c r="IP60" s="257"/>
      <c r="IQ60" s="257"/>
      <c r="IR60" s="257"/>
      <c r="IS60" s="257"/>
      <c r="IT60" s="257"/>
      <c r="IU60" s="257"/>
      <c r="IV60" s="257"/>
      <c r="IW60" s="257"/>
      <c r="IX60" s="257"/>
      <c r="IY60" s="257"/>
      <c r="IZ60" s="257"/>
      <c r="JA60" s="257"/>
      <c r="JB60" s="257"/>
      <c r="JC60" s="257"/>
      <c r="JD60" s="257"/>
      <c r="JE60" s="257"/>
      <c r="JF60" s="257"/>
      <c r="JG60" s="257"/>
      <c r="JH60" s="257"/>
      <c r="JI60" s="257"/>
      <c r="JJ60" s="257"/>
      <c r="JK60" s="257"/>
      <c r="JL60" s="257"/>
      <c r="JM60" s="257"/>
      <c r="JN60" s="257"/>
      <c r="JO60" s="257"/>
      <c r="JP60" s="257"/>
      <c r="JQ60" s="257"/>
      <c r="JR60" s="257"/>
      <c r="JS60" s="257"/>
      <c r="JT60" s="257"/>
      <c r="JU60" s="257"/>
      <c r="JV60" s="257"/>
      <c r="JW60" s="257"/>
      <c r="JX60" s="257"/>
      <c r="JY60" s="257"/>
      <c r="JZ60" s="257"/>
      <c r="KA60" s="257"/>
      <c r="KB60" s="257"/>
      <c r="KC60" s="257"/>
      <c r="KD60" s="257"/>
      <c r="KE60" s="257"/>
      <c r="KF60" s="257"/>
      <c r="KG60" s="257"/>
      <c r="KH60" s="257"/>
      <c r="KI60" s="257"/>
      <c r="KJ60" s="257"/>
      <c r="KK60" s="257"/>
      <c r="KL60" s="257"/>
      <c r="KM60" s="257"/>
      <c r="KN60" s="257"/>
      <c r="KO60" s="257"/>
      <c r="KP60" s="257"/>
      <c r="KQ60" s="257"/>
      <c r="KR60" s="257"/>
      <c r="KS60" s="257"/>
      <c r="KT60" s="257"/>
      <c r="KU60" s="257"/>
      <c r="KV60" s="257"/>
      <c r="KW60" s="257"/>
      <c r="KX60" s="257"/>
      <c r="KY60" s="257"/>
      <c r="KZ60" s="257"/>
      <c r="LA60" s="257"/>
      <c r="LB60" s="257"/>
      <c r="LC60" s="257"/>
      <c r="LD60" s="257"/>
      <c r="LE60" s="257"/>
      <c r="LF60" s="257"/>
      <c r="LG60" s="257"/>
      <c r="LH60" s="257"/>
      <c r="LI60" s="257"/>
      <c r="LJ60" s="257"/>
      <c r="LK60" s="257"/>
      <c r="LL60" s="257"/>
      <c r="LM60" s="257"/>
      <c r="LN60" s="257"/>
      <c r="LO60" s="257"/>
      <c r="LP60" s="257"/>
      <c r="LQ60" s="257"/>
      <c r="LR60" s="257"/>
      <c r="LS60" s="257"/>
      <c r="LT60" s="257"/>
      <c r="LU60" s="257"/>
      <c r="LV60" s="257"/>
      <c r="LW60" s="257"/>
      <c r="LX60" s="257"/>
      <c r="LY60" s="257"/>
      <c r="LZ60" s="257"/>
      <c r="MA60" s="257"/>
      <c r="MB60" s="257"/>
      <c r="MC60" s="257"/>
      <c r="MD60" s="257"/>
      <c r="ME60" s="257"/>
      <c r="MF60" s="257"/>
      <c r="MG60" s="257"/>
      <c r="MH60" s="257"/>
      <c r="MI60" s="257"/>
      <c r="MJ60" s="257"/>
      <c r="MK60" s="257"/>
      <c r="ML60" s="257"/>
      <c r="MM60" s="257"/>
      <c r="MN60" s="257"/>
      <c r="MO60" s="257"/>
      <c r="MP60" s="257"/>
      <c r="MQ60" s="257"/>
      <c r="MR60" s="257"/>
      <c r="MS60" s="257"/>
      <c r="MT60" s="257"/>
      <c r="MU60" s="257"/>
      <c r="MV60" s="257"/>
      <c r="MW60" s="257"/>
      <c r="MX60" s="257"/>
      <c r="MY60" s="257"/>
      <c r="MZ60" s="257"/>
      <c r="NA60" s="257"/>
      <c r="NB60" s="257"/>
      <c r="NC60" s="257"/>
      <c r="ND60" s="257"/>
      <c r="NE60" s="257"/>
      <c r="NF60" s="257"/>
      <c r="NG60" s="257"/>
      <c r="NH60" s="257"/>
      <c r="NI60" s="257"/>
      <c r="NJ60" s="257"/>
      <c r="NK60" s="257"/>
      <c r="NL60" s="257"/>
      <c r="NM60" s="257"/>
      <c r="NN60" s="257"/>
      <c r="NO60" s="257"/>
      <c r="NP60" s="257"/>
      <c r="NQ60" s="257"/>
      <c r="NR60" s="257"/>
      <c r="NS60" s="257"/>
      <c r="NT60" s="257"/>
      <c r="NU60" s="257"/>
      <c r="NV60" s="257"/>
      <c r="NW60" s="257"/>
      <c r="NX60" s="257"/>
      <c r="NY60" s="257"/>
      <c r="NZ60" s="257"/>
      <c r="OA60" s="257"/>
      <c r="OB60" s="257"/>
      <c r="OC60" s="257"/>
      <c r="OD60" s="257"/>
      <c r="OE60" s="257"/>
      <c r="OF60" s="257"/>
      <c r="OG60" s="257"/>
      <c r="OH60" s="257"/>
      <c r="OI60" s="257"/>
      <c r="OJ60" s="257"/>
      <c r="OK60" s="257"/>
      <c r="OL60" s="257"/>
      <c r="OM60" s="257"/>
      <c r="ON60" s="257"/>
      <c r="OO60" s="257"/>
      <c r="OP60" s="257"/>
      <c r="OQ60" s="257"/>
      <c r="OR60" s="257"/>
      <c r="OS60" s="257"/>
      <c r="OT60" s="257"/>
      <c r="OU60" s="257"/>
      <c r="OV60" s="257"/>
      <c r="OW60" s="257"/>
      <c r="OX60" s="257"/>
      <c r="OY60" s="257"/>
      <c r="OZ60" s="257"/>
      <c r="PA60" s="257"/>
      <c r="PB60" s="257"/>
      <c r="PC60" s="257"/>
      <c r="PD60" s="257"/>
      <c r="PE60" s="257"/>
      <c r="PF60" s="257"/>
      <c r="PG60" s="257"/>
      <c r="PH60" s="257"/>
      <c r="PI60" s="257"/>
      <c r="PJ60" s="257"/>
      <c r="PK60" s="257"/>
      <c r="PL60" s="257"/>
      <c r="PM60" s="257"/>
      <c r="PN60" s="257"/>
      <c r="PO60" s="257"/>
      <c r="PP60" s="257"/>
      <c r="PQ60" s="257"/>
      <c r="PR60" s="257"/>
      <c r="PS60" s="257"/>
      <c r="PT60" s="257"/>
      <c r="PU60" s="257"/>
      <c r="PV60" s="257"/>
      <c r="PW60" s="257"/>
      <c r="PX60" s="257"/>
      <c r="PY60" s="257"/>
      <c r="PZ60" s="257"/>
      <c r="QA60" s="257"/>
      <c r="QB60" s="257"/>
      <c r="QC60" s="257"/>
      <c r="QD60" s="257"/>
      <c r="QE60" s="257"/>
      <c r="QF60" s="257"/>
      <c r="QG60" s="257"/>
      <c r="QH60" s="257"/>
      <c r="QI60" s="257"/>
      <c r="QJ60" s="257"/>
      <c r="QK60" s="257"/>
      <c r="QL60" s="257"/>
      <c r="QM60" s="257"/>
      <c r="QN60" s="257"/>
      <c r="QO60" s="257"/>
      <c r="QP60" s="257"/>
      <c r="QQ60" s="257"/>
      <c r="QR60" s="257"/>
      <c r="QS60" s="257"/>
      <c r="QT60" s="257"/>
      <c r="QU60" s="257"/>
      <c r="QV60" s="257"/>
      <c r="QW60" s="257"/>
      <c r="QX60" s="257"/>
      <c r="QY60" s="257"/>
      <c r="QZ60" s="257"/>
      <c r="RA60" s="257"/>
      <c r="RB60" s="257"/>
      <c r="RC60" s="257"/>
      <c r="RD60" s="257"/>
      <c r="RE60" s="257"/>
      <c r="RF60" s="257"/>
      <c r="RG60" s="257"/>
      <c r="RH60" s="257"/>
      <c r="RI60" s="257"/>
      <c r="RJ60" s="257"/>
      <c r="RK60" s="257"/>
      <c r="RL60" s="257"/>
      <c r="RM60" s="257"/>
      <c r="RN60" s="257"/>
      <c r="RO60" s="257"/>
      <c r="RP60" s="257"/>
      <c r="RQ60" s="257"/>
      <c r="RR60" s="257"/>
      <c r="RS60" s="257"/>
      <c r="RT60" s="257"/>
      <c r="RU60" s="257"/>
      <c r="RV60" s="257"/>
      <c r="RW60" s="257"/>
      <c r="RX60" s="257"/>
      <c r="RY60" s="257"/>
      <c r="RZ60" s="257"/>
      <c r="SA60" s="257"/>
      <c r="SB60" s="257"/>
      <c r="SC60" s="257"/>
      <c r="SD60" s="257"/>
      <c r="SE60" s="257"/>
      <c r="SF60" s="257"/>
      <c r="SG60" s="257"/>
      <c r="SH60" s="257"/>
      <c r="SI60" s="257"/>
      <c r="SJ60" s="257"/>
      <c r="SK60" s="257"/>
      <c r="SL60" s="257"/>
      <c r="SM60" s="257"/>
      <c r="SN60" s="257"/>
      <c r="SO60" s="257"/>
      <c r="SP60" s="257"/>
      <c r="SQ60" s="257"/>
      <c r="SR60" s="257"/>
      <c r="SS60" s="257"/>
      <c r="ST60" s="257"/>
      <c r="SU60" s="257"/>
      <c r="SV60" s="257"/>
      <c r="SW60" s="257"/>
      <c r="SX60" s="257"/>
      <c r="SY60" s="257"/>
      <c r="SZ60" s="257"/>
      <c r="TA60" s="257"/>
      <c r="TB60" s="257"/>
      <c r="TC60" s="257"/>
      <c r="TD60" s="257"/>
      <c r="TE60" s="257"/>
      <c r="TF60" s="257"/>
      <c r="TG60" s="257"/>
      <c r="TH60" s="257"/>
      <c r="TI60" s="257"/>
      <c r="TJ60" s="257"/>
      <c r="TK60" s="257"/>
      <c r="TL60" s="257"/>
      <c r="TM60" s="257"/>
      <c r="TN60" s="257"/>
      <c r="TO60" s="257"/>
      <c r="TP60" s="257"/>
      <c r="TQ60" s="257"/>
      <c r="TR60" s="257"/>
      <c r="TS60" s="257"/>
      <c r="TT60" s="257"/>
      <c r="TU60" s="257"/>
      <c r="TV60" s="257"/>
      <c r="TW60" s="257"/>
      <c r="TX60" s="257"/>
      <c r="TY60" s="257"/>
      <c r="TZ60" s="257"/>
      <c r="UA60" s="257"/>
      <c r="UB60" s="257"/>
      <c r="UC60" s="257"/>
      <c r="UD60" s="257"/>
      <c r="UE60" s="257"/>
      <c r="UF60" s="257"/>
      <c r="UG60" s="257"/>
      <c r="UH60" s="257"/>
      <c r="UI60" s="257"/>
      <c r="UJ60" s="257"/>
      <c r="UK60" s="257"/>
      <c r="UL60" s="257"/>
      <c r="UM60" s="257"/>
      <c r="UN60" s="257"/>
      <c r="UO60" s="257"/>
      <c r="UP60" s="257"/>
      <c r="UQ60" s="257"/>
      <c r="UR60" s="257"/>
      <c r="US60" s="257"/>
      <c r="UT60" s="257"/>
      <c r="UU60" s="257"/>
      <c r="UV60" s="257"/>
      <c r="UW60" s="257"/>
      <c r="UX60" s="257"/>
      <c r="UY60" s="257"/>
      <c r="UZ60" s="257"/>
      <c r="VA60" s="257"/>
      <c r="VB60" s="257"/>
      <c r="VC60" s="257"/>
      <c r="VD60" s="257"/>
      <c r="VE60" s="257"/>
      <c r="VF60" s="257"/>
      <c r="VG60" s="257"/>
      <c r="VH60" s="257"/>
      <c r="VI60" s="257"/>
      <c r="VJ60" s="257"/>
      <c r="VK60" s="257"/>
      <c r="VL60" s="257"/>
      <c r="VM60" s="257"/>
      <c r="VN60" s="257"/>
      <c r="VO60" s="257"/>
      <c r="VP60" s="257"/>
      <c r="VQ60" s="257"/>
      <c r="VR60" s="257"/>
      <c r="VS60" s="257"/>
      <c r="VT60" s="257"/>
      <c r="VU60" s="257"/>
      <c r="VV60" s="257"/>
      <c r="VW60" s="257"/>
      <c r="VX60" s="257"/>
      <c r="VY60" s="257"/>
      <c r="VZ60" s="257"/>
      <c r="WA60" s="257"/>
      <c r="WB60" s="257"/>
      <c r="WC60" s="257"/>
      <c r="WD60" s="257"/>
      <c r="WE60" s="257"/>
      <c r="WF60" s="257"/>
      <c r="WG60" s="257"/>
      <c r="WH60" s="257"/>
      <c r="WI60" s="257"/>
      <c r="WJ60" s="257"/>
      <c r="WK60" s="257"/>
      <c r="WL60" s="257"/>
      <c r="WM60" s="257"/>
      <c r="WN60" s="257"/>
      <c r="WO60" s="257"/>
      <c r="WP60" s="257"/>
      <c r="WQ60" s="257"/>
      <c r="WR60" s="257"/>
      <c r="WS60" s="257"/>
      <c r="WT60" s="257"/>
      <c r="WU60" s="257"/>
      <c r="WV60" s="257"/>
      <c r="WW60" s="257"/>
      <c r="WX60" s="257"/>
      <c r="WY60" s="257"/>
      <c r="WZ60" s="257"/>
      <c r="XA60" s="257"/>
      <c r="XB60" s="257"/>
      <c r="XC60" s="257"/>
      <c r="XD60" s="257"/>
      <c r="XE60" s="257"/>
      <c r="XF60" s="257"/>
      <c r="XG60" s="257"/>
      <c r="XH60" s="257"/>
      <c r="XI60" s="257"/>
      <c r="XJ60" s="257"/>
      <c r="XK60" s="257"/>
      <c r="XL60" s="257"/>
      <c r="XM60" s="257"/>
      <c r="XN60" s="257"/>
      <c r="XO60" s="257"/>
      <c r="XP60" s="257"/>
      <c r="XQ60" s="257"/>
      <c r="XR60" s="257"/>
      <c r="XS60" s="257"/>
      <c r="XT60" s="257"/>
      <c r="XU60" s="257"/>
      <c r="XV60" s="257"/>
      <c r="XW60" s="257"/>
      <c r="XX60" s="257"/>
      <c r="XY60" s="257"/>
      <c r="XZ60" s="257"/>
      <c r="YA60" s="257"/>
      <c r="YB60" s="257"/>
      <c r="YC60" s="257"/>
      <c r="YD60" s="257"/>
      <c r="YE60" s="257"/>
      <c r="YF60" s="257"/>
      <c r="YG60" s="257"/>
      <c r="YH60" s="257"/>
      <c r="YI60" s="257"/>
      <c r="YJ60" s="257"/>
      <c r="YK60" s="257"/>
      <c r="YL60" s="257"/>
      <c r="YM60" s="257"/>
      <c r="YN60" s="257"/>
      <c r="YO60" s="257"/>
      <c r="YP60" s="257"/>
      <c r="YQ60" s="257"/>
      <c r="YR60" s="257"/>
      <c r="YS60" s="257"/>
      <c r="YT60" s="257"/>
      <c r="YU60" s="257"/>
      <c r="YV60" s="257"/>
      <c r="YW60" s="257"/>
      <c r="YX60" s="257"/>
      <c r="YY60" s="257"/>
      <c r="YZ60" s="257"/>
      <c r="ZA60" s="257"/>
      <c r="ZB60" s="257"/>
      <c r="ZC60" s="257"/>
      <c r="ZD60" s="257"/>
      <c r="ZE60" s="257"/>
      <c r="ZF60" s="257"/>
      <c r="ZG60" s="257"/>
      <c r="ZH60" s="257"/>
      <c r="ZI60" s="257"/>
      <c r="ZJ60" s="257"/>
      <c r="ZK60" s="257"/>
      <c r="ZL60" s="257"/>
      <c r="ZM60" s="257"/>
      <c r="ZN60" s="257"/>
      <c r="ZO60" s="257"/>
      <c r="ZP60" s="257"/>
      <c r="ZQ60" s="257"/>
      <c r="ZR60" s="257"/>
      <c r="ZS60" s="257"/>
      <c r="ZT60" s="257"/>
      <c r="ZU60" s="257"/>
      <c r="ZV60" s="257"/>
      <c r="ZW60" s="257"/>
      <c r="ZX60" s="257"/>
      <c r="ZY60" s="257"/>
      <c r="ZZ60" s="257"/>
      <c r="AAA60" s="257"/>
      <c r="AAB60" s="257"/>
      <c r="AAC60" s="257"/>
      <c r="AAD60" s="257"/>
      <c r="AAE60" s="257"/>
      <c r="AAF60" s="257"/>
      <c r="AAG60" s="257"/>
      <c r="AAH60" s="257"/>
      <c r="AAI60" s="257"/>
      <c r="AAJ60" s="257"/>
      <c r="AAK60" s="257"/>
      <c r="AAL60" s="257"/>
      <c r="AAM60" s="257"/>
      <c r="AAN60" s="257"/>
      <c r="AAO60" s="257"/>
      <c r="AAP60" s="257"/>
      <c r="AAQ60" s="257"/>
      <c r="AAR60" s="257"/>
      <c r="AAS60" s="257"/>
      <c r="AAT60" s="257"/>
      <c r="AAU60" s="257"/>
      <c r="AAV60" s="257"/>
      <c r="AAW60" s="257"/>
      <c r="AAX60" s="257"/>
      <c r="AAY60" s="257"/>
      <c r="AAZ60" s="257"/>
      <c r="ABA60" s="257"/>
      <c r="ABB60" s="257"/>
      <c r="ABC60" s="257"/>
      <c r="ABD60" s="257"/>
      <c r="ABE60" s="257"/>
      <c r="ABF60" s="257"/>
      <c r="ABG60" s="257"/>
      <c r="ABH60" s="257"/>
      <c r="ABI60" s="257"/>
      <c r="ABJ60" s="257"/>
      <c r="ABK60" s="257"/>
      <c r="ABL60" s="257"/>
      <c r="ABM60" s="257"/>
      <c r="ABN60" s="257"/>
      <c r="ABO60" s="257"/>
      <c r="ABP60" s="257"/>
      <c r="ABQ60" s="257"/>
      <c r="ABR60" s="257"/>
      <c r="ABS60" s="257"/>
      <c r="ABT60" s="257"/>
      <c r="ABU60" s="257"/>
      <c r="ABV60" s="257"/>
      <c r="ABW60" s="257"/>
      <c r="ABX60" s="257"/>
      <c r="ABY60" s="257"/>
      <c r="ABZ60" s="257"/>
      <c r="ACA60" s="257"/>
      <c r="ACB60" s="257"/>
      <c r="ACC60" s="257"/>
      <c r="ACD60" s="257"/>
      <c r="ACE60" s="257"/>
      <c r="ACF60" s="257"/>
      <c r="ACG60" s="257"/>
      <c r="ACH60" s="257"/>
      <c r="ACI60" s="257"/>
      <c r="ACJ60" s="257"/>
      <c r="ACK60" s="257"/>
      <c r="ACL60" s="257"/>
      <c r="ACM60" s="257"/>
      <c r="ACN60" s="257"/>
      <c r="ACO60" s="257"/>
      <c r="ACP60" s="257"/>
      <c r="ACQ60" s="257"/>
      <c r="ACR60" s="257"/>
      <c r="ACS60" s="257"/>
      <c r="ACT60" s="257"/>
      <c r="ACU60" s="257"/>
      <c r="ACV60" s="257"/>
      <c r="ACW60" s="257"/>
      <c r="ACX60" s="257"/>
      <c r="ACY60" s="257"/>
      <c r="ACZ60" s="257"/>
      <c r="ADA60" s="257"/>
      <c r="ADB60" s="257"/>
      <c r="ADC60" s="257"/>
      <c r="ADD60" s="257"/>
      <c r="ADE60" s="257"/>
      <c r="ADF60" s="257"/>
      <c r="ADG60" s="257"/>
      <c r="ADH60" s="257"/>
      <c r="ADI60" s="257"/>
      <c r="ADJ60" s="257"/>
      <c r="ADK60" s="257"/>
      <c r="ADL60" s="257"/>
      <c r="ADM60" s="257"/>
      <c r="ADN60" s="257"/>
      <c r="ADO60" s="257"/>
      <c r="ADP60" s="257"/>
      <c r="ADQ60" s="257"/>
      <c r="ADR60" s="257"/>
      <c r="ADS60" s="257"/>
      <c r="ADT60" s="257"/>
      <c r="ADU60" s="257"/>
      <c r="ADV60" s="257"/>
      <c r="ADW60" s="257"/>
      <c r="ADX60" s="257"/>
      <c r="ADY60" s="257"/>
      <c r="ADZ60" s="257"/>
      <c r="AEA60" s="257"/>
      <c r="AEB60" s="257"/>
      <c r="AEC60" s="257"/>
      <c r="AED60" s="257"/>
      <c r="AEE60" s="257"/>
      <c r="AEF60" s="257"/>
      <c r="AEG60" s="257"/>
      <c r="AEH60" s="257"/>
      <c r="AEI60" s="257"/>
      <c r="AEJ60" s="257"/>
      <c r="AEK60" s="257"/>
      <c r="AEL60" s="257"/>
      <c r="AEM60" s="257"/>
      <c r="AEN60" s="257"/>
      <c r="AEO60" s="257"/>
      <c r="AEP60" s="257"/>
      <c r="AEQ60" s="257"/>
      <c r="AER60" s="257"/>
      <c r="AES60" s="257"/>
      <c r="AET60" s="257"/>
      <c r="AEU60" s="257"/>
      <c r="AEV60" s="257"/>
      <c r="AEW60" s="257"/>
      <c r="AEX60" s="257"/>
      <c r="AEY60" s="257"/>
      <c r="AEZ60" s="257"/>
      <c r="AFA60" s="257"/>
      <c r="AFB60" s="257"/>
      <c r="AFC60" s="257"/>
      <c r="AFD60" s="257"/>
      <c r="AFE60" s="257"/>
      <c r="AFF60" s="257"/>
      <c r="AFG60" s="257"/>
      <c r="AFH60" s="257"/>
      <c r="AFI60" s="257"/>
      <c r="AFJ60" s="257"/>
      <c r="AFK60" s="257"/>
      <c r="AFL60" s="257"/>
      <c r="AFM60" s="257"/>
      <c r="AFN60" s="257"/>
      <c r="AFO60" s="257"/>
      <c r="AFP60" s="257"/>
      <c r="AFQ60" s="257"/>
      <c r="AFR60" s="257"/>
      <c r="AFS60" s="257"/>
      <c r="AFT60" s="257"/>
      <c r="AFU60" s="257"/>
      <c r="AFV60" s="257"/>
      <c r="AFW60" s="257"/>
      <c r="AFX60" s="257"/>
      <c r="AFY60" s="257"/>
      <c r="AFZ60" s="257"/>
      <c r="AGA60" s="257"/>
      <c r="AGB60" s="257"/>
      <c r="AGC60" s="257"/>
      <c r="AGD60" s="257"/>
      <c r="AGE60" s="257"/>
      <c r="AGF60" s="257"/>
      <c r="AGG60" s="257"/>
      <c r="AGH60" s="257"/>
      <c r="AGI60" s="257"/>
      <c r="AGJ60" s="257"/>
      <c r="AGK60" s="257"/>
      <c r="AGL60" s="257"/>
      <c r="AGM60" s="257"/>
      <c r="AGN60" s="257"/>
      <c r="AGO60" s="257"/>
      <c r="AGP60" s="257"/>
      <c r="AGQ60" s="257"/>
      <c r="AGR60" s="257"/>
      <c r="AGS60" s="257"/>
      <c r="AGT60" s="257"/>
      <c r="AGU60" s="257"/>
      <c r="AGV60" s="257"/>
      <c r="AGW60" s="257"/>
      <c r="AGX60" s="257"/>
      <c r="AGY60" s="257"/>
      <c r="AGZ60" s="257"/>
      <c r="AHA60" s="257"/>
      <c r="AHB60" s="257"/>
      <c r="AHC60" s="257"/>
      <c r="AHD60" s="257"/>
      <c r="AHE60" s="257"/>
      <c r="AHF60" s="257"/>
      <c r="AHG60" s="257"/>
      <c r="AHH60" s="257"/>
      <c r="AHI60" s="257"/>
      <c r="AHJ60" s="257"/>
      <c r="AHK60" s="257"/>
      <c r="AHL60" s="257"/>
      <c r="AHM60" s="257"/>
      <c r="AHN60" s="257"/>
      <c r="AHO60" s="257"/>
      <c r="AHP60" s="257"/>
      <c r="AHQ60" s="257"/>
      <c r="AHR60" s="257"/>
      <c r="AHS60" s="257"/>
      <c r="AHT60" s="257"/>
      <c r="AHU60" s="257"/>
      <c r="AHV60" s="257"/>
      <c r="AHW60" s="257"/>
      <c r="AHX60" s="257"/>
      <c r="AHY60" s="257"/>
      <c r="AHZ60" s="257"/>
      <c r="AIA60" s="257"/>
      <c r="AIB60" s="257"/>
      <c r="AIC60" s="257"/>
      <c r="AID60" s="257"/>
      <c r="AIE60" s="257"/>
      <c r="AIF60" s="257"/>
      <c r="AIG60" s="257"/>
      <c r="AIH60" s="257"/>
      <c r="AII60" s="257"/>
      <c r="AIJ60" s="257"/>
      <c r="AIK60" s="257"/>
      <c r="AIL60" s="257"/>
      <c r="AIM60" s="257"/>
      <c r="AIN60" s="257"/>
      <c r="AIO60" s="257"/>
      <c r="AIP60" s="257"/>
      <c r="AIQ60" s="257"/>
      <c r="AIR60" s="257"/>
      <c r="AIS60" s="257"/>
      <c r="AIT60" s="257"/>
      <c r="AIU60" s="257"/>
      <c r="AIV60" s="257"/>
      <c r="AIW60" s="257"/>
      <c r="AIX60" s="257"/>
      <c r="AIY60" s="257"/>
      <c r="AIZ60" s="257"/>
      <c r="AJA60" s="257"/>
      <c r="AJB60" s="257"/>
      <c r="AJC60" s="257"/>
      <c r="AJD60" s="257"/>
      <c r="AJE60" s="257"/>
      <c r="AJF60" s="257"/>
      <c r="AJG60" s="257"/>
      <c r="AJH60" s="257"/>
      <c r="AJI60" s="257"/>
      <c r="AJJ60" s="257"/>
      <c r="AJK60" s="257"/>
      <c r="AJL60" s="257"/>
      <c r="AJM60" s="257"/>
      <c r="AJN60" s="257"/>
      <c r="AJO60" s="257"/>
      <c r="AJP60" s="257"/>
      <c r="AJQ60" s="257"/>
      <c r="AJR60" s="257"/>
      <c r="AJS60" s="257"/>
      <c r="AJT60" s="257"/>
      <c r="AJU60" s="257"/>
      <c r="AJV60" s="257"/>
      <c r="AJW60" s="257"/>
      <c r="AJX60" s="257"/>
      <c r="AJY60" s="257"/>
      <c r="AJZ60" s="257"/>
      <c r="AKA60" s="257"/>
      <c r="AKB60" s="257"/>
      <c r="AKC60" s="257"/>
      <c r="AKD60" s="257"/>
      <c r="AKE60" s="257"/>
      <c r="AKF60" s="257"/>
      <c r="AKG60" s="257"/>
      <c r="AKH60" s="257"/>
      <c r="AKI60" s="257"/>
      <c r="AKJ60" s="257"/>
      <c r="AKK60" s="257"/>
      <c r="AKL60" s="257"/>
      <c r="AKM60" s="257"/>
      <c r="AKN60" s="257"/>
      <c r="AKO60" s="257"/>
      <c r="AKP60" s="257"/>
      <c r="AKQ60" s="257"/>
      <c r="AKR60" s="257"/>
      <c r="AKS60" s="257"/>
      <c r="AKT60" s="257"/>
      <c r="AKU60" s="257"/>
      <c r="AKV60" s="257"/>
      <c r="AKW60" s="257"/>
      <c r="AKX60" s="257"/>
      <c r="AKY60" s="257"/>
      <c r="AKZ60" s="257"/>
      <c r="ALA60" s="257"/>
      <c r="ALB60" s="257"/>
      <c r="ALC60" s="257"/>
      <c r="ALD60" s="257"/>
      <c r="ALE60" s="257"/>
      <c r="ALF60" s="257"/>
      <c r="ALG60" s="257"/>
      <c r="ALH60" s="257"/>
      <c r="ALI60" s="257"/>
      <c r="ALJ60" s="257"/>
      <c r="ALK60" s="257"/>
      <c r="ALL60" s="257"/>
      <c r="ALM60" s="257"/>
      <c r="ALN60" s="257"/>
      <c r="ALO60" s="257"/>
      <c r="ALP60" s="257"/>
      <c r="ALQ60" s="257"/>
      <c r="ALR60" s="257"/>
      <c r="ALS60" s="257"/>
      <c r="ALT60" s="257"/>
      <c r="ALU60" s="257"/>
      <c r="ALV60" s="257"/>
      <c r="ALW60" s="257"/>
      <c r="ALX60" s="257"/>
      <c r="ALY60" s="257"/>
      <c r="ALZ60" s="257"/>
      <c r="AMA60" s="257"/>
      <c r="AMB60" s="257"/>
      <c r="AMC60" s="257"/>
      <c r="AMD60" s="257"/>
      <c r="AME60" s="257"/>
      <c r="AMF60" s="257"/>
      <c r="AMG60" s="257"/>
      <c r="AMH60" s="257"/>
      <c r="AMI60" s="257"/>
      <c r="AMJ60" s="36"/>
    </row>
    <row r="61" spans="1:1024" s="42" customFormat="1" ht="16.5" customHeight="1"/>
    <row r="62" spans="1:1024" s="43" customFormat="1" ht="16.5" customHeight="1">
      <c r="A62" s="259" t="s">
        <v>52</v>
      </c>
      <c r="B62" s="259"/>
    </row>
    <row r="63" spans="1:1024" s="27" customFormat="1" ht="30.75" customHeight="1">
      <c r="A63" s="44" t="s">
        <v>53</v>
      </c>
      <c r="B63" s="44" t="s">
        <v>54</v>
      </c>
      <c r="C63" s="260" t="s">
        <v>55</v>
      </c>
      <c r="H63" s="26"/>
      <c r="I63" s="26"/>
      <c r="J63" s="26"/>
    </row>
    <row r="64" spans="1:1024" s="27" customFormat="1" ht="36" customHeight="1">
      <c r="A64" s="45" t="s">
        <v>56</v>
      </c>
      <c r="B64" s="46" t="s">
        <v>57</v>
      </c>
      <c r="C64" s="260"/>
      <c r="G64" s="47"/>
      <c r="H64" s="26"/>
      <c r="I64" s="26"/>
      <c r="J64" s="26"/>
      <c r="K64" s="26"/>
    </row>
    <row r="65" spans="1:1024" s="27" customFormat="1" ht="15.75" customHeight="1">
      <c r="A65" s="45" t="s">
        <v>58</v>
      </c>
      <c r="B65" s="46" t="s">
        <v>59</v>
      </c>
      <c r="C65" s="260"/>
      <c r="D65" s="48"/>
      <c r="E65" s="48"/>
      <c r="F65" s="48"/>
      <c r="G65" s="47"/>
      <c r="H65" s="26"/>
      <c r="I65" s="26"/>
      <c r="J65" s="26"/>
      <c r="K65" s="26"/>
    </row>
    <row r="66" spans="1:1024" s="27" customFormat="1" ht="15.75" customHeight="1">
      <c r="A66" s="45" t="s">
        <v>60</v>
      </c>
      <c r="B66" s="46" t="s">
        <v>61</v>
      </c>
      <c r="C66" s="260" t="s">
        <v>62</v>
      </c>
      <c r="D66" s="48"/>
      <c r="E66" s="48"/>
      <c r="F66" s="48"/>
      <c r="G66" s="47"/>
      <c r="H66" s="26"/>
      <c r="I66" s="26"/>
      <c r="J66" s="26"/>
      <c r="K66" s="26"/>
    </row>
    <row r="67" spans="1:1024" s="27" customFormat="1" ht="15.75" customHeight="1">
      <c r="A67" s="46" t="s">
        <v>63</v>
      </c>
      <c r="B67" s="46" t="s">
        <v>64</v>
      </c>
      <c r="C67" s="260"/>
      <c r="D67" s="48"/>
      <c r="E67" s="48"/>
      <c r="F67" s="48"/>
      <c r="G67" s="47"/>
      <c r="H67" s="26"/>
      <c r="I67" s="26"/>
      <c r="J67" s="26"/>
      <c r="K67" s="26"/>
    </row>
    <row r="68" spans="1:1024" s="27" customFormat="1" ht="22.5" customHeight="1">
      <c r="A68" s="46" t="s">
        <v>65</v>
      </c>
      <c r="B68" s="46" t="s">
        <v>66</v>
      </c>
      <c r="C68" s="260"/>
      <c r="D68" s="48"/>
      <c r="E68" s="48"/>
      <c r="F68" s="48"/>
      <c r="G68" s="47"/>
      <c r="H68" s="26"/>
      <c r="I68" s="26"/>
      <c r="J68" s="26"/>
      <c r="K68" s="26"/>
    </row>
    <row r="69" spans="1:1024" s="27" customFormat="1" ht="15.75" customHeight="1">
      <c r="A69" s="46" t="s">
        <v>67</v>
      </c>
      <c r="B69" s="46"/>
      <c r="C69" s="260"/>
      <c r="D69" s="48"/>
      <c r="E69" s="48"/>
      <c r="F69" s="48"/>
      <c r="G69" s="47"/>
      <c r="H69" s="26"/>
      <c r="I69" s="26"/>
      <c r="J69" s="26"/>
      <c r="K69" s="26"/>
    </row>
    <row r="70" spans="1:1024" s="27" customFormat="1" ht="30.75" customHeight="1">
      <c r="A70" s="46" t="s">
        <v>68</v>
      </c>
      <c r="B70" s="46" t="s">
        <v>69</v>
      </c>
      <c r="C70" s="260" t="s">
        <v>20</v>
      </c>
      <c r="D70" s="49"/>
      <c r="E70" s="49"/>
      <c r="F70" s="48"/>
      <c r="G70" s="47"/>
      <c r="H70" s="26"/>
      <c r="I70" s="26"/>
      <c r="J70" s="26"/>
      <c r="K70" s="26"/>
    </row>
    <row r="71" spans="1:1024" s="27" customFormat="1" ht="27" customHeight="1">
      <c r="A71" s="46" t="s">
        <v>70</v>
      </c>
      <c r="B71" s="46" t="s">
        <v>71</v>
      </c>
      <c r="C71" s="260"/>
      <c r="D71" s="48"/>
      <c r="E71" s="48"/>
      <c r="F71" s="48"/>
      <c r="G71" s="47"/>
      <c r="H71" s="26"/>
      <c r="I71" s="26"/>
      <c r="J71" s="26"/>
      <c r="K71" s="26"/>
    </row>
    <row r="72" spans="1:1024" s="27" customFormat="1" ht="15.75" customHeight="1">
      <c r="A72" s="50" t="s">
        <v>72</v>
      </c>
      <c r="B72" s="46" t="s">
        <v>73</v>
      </c>
      <c r="C72" s="260"/>
      <c r="D72" s="48"/>
      <c r="E72" s="48"/>
      <c r="F72" s="48"/>
      <c r="G72" s="47"/>
      <c r="H72" s="26"/>
      <c r="I72" s="26"/>
      <c r="J72" s="26"/>
      <c r="K72" s="26"/>
    </row>
    <row r="73" spans="1:1024" s="27" customFormat="1" ht="15.75" customHeight="1">
      <c r="A73" s="51"/>
      <c r="B73" s="48"/>
      <c r="C73" s="48"/>
      <c r="D73" s="48"/>
      <c r="E73" s="48"/>
      <c r="F73" s="48"/>
      <c r="G73" s="47"/>
      <c r="H73" s="26"/>
      <c r="I73" s="26"/>
      <c r="J73" s="26"/>
      <c r="K73" s="26"/>
    </row>
    <row r="74" spans="1:1024" s="27" customFormat="1" ht="11.25">
      <c r="A74" s="33" t="s">
        <v>74</v>
      </c>
    </row>
    <row r="75" spans="1:1024" s="34" customFormat="1" ht="45.75" customHeight="1">
      <c r="A75" s="257" t="s">
        <v>75</v>
      </c>
      <c r="B75" s="257"/>
      <c r="C75" s="27"/>
      <c r="D75" s="257"/>
      <c r="E75" s="257"/>
      <c r="F75" s="257"/>
      <c r="G75" s="257"/>
      <c r="H75" s="257"/>
      <c r="I75" s="257"/>
      <c r="J75" s="257"/>
      <c r="K75" s="257"/>
      <c r="L75" s="257"/>
      <c r="M75" s="257"/>
      <c r="N75" s="257"/>
      <c r="O75" s="257"/>
      <c r="P75" s="257"/>
      <c r="Q75" s="257"/>
      <c r="R75" s="257"/>
      <c r="S75" s="257"/>
      <c r="T75" s="257"/>
      <c r="U75" s="257"/>
      <c r="V75" s="257"/>
      <c r="W75" s="257"/>
      <c r="X75" s="257"/>
      <c r="Y75" s="257"/>
      <c r="Z75" s="257"/>
      <c r="AA75" s="257"/>
      <c r="AB75" s="257"/>
      <c r="AC75" s="257"/>
      <c r="AD75" s="257"/>
      <c r="AE75" s="257"/>
      <c r="AF75" s="257"/>
      <c r="AG75" s="257"/>
      <c r="AH75" s="257"/>
      <c r="AI75" s="257"/>
      <c r="AJ75" s="257"/>
      <c r="AK75" s="257"/>
      <c r="AL75" s="257"/>
      <c r="AM75" s="257"/>
      <c r="AN75" s="257"/>
      <c r="AO75" s="257"/>
      <c r="AP75" s="257"/>
      <c r="AQ75" s="257"/>
      <c r="AR75" s="257"/>
      <c r="AS75" s="257"/>
      <c r="AT75" s="257"/>
      <c r="AU75" s="257"/>
      <c r="AV75" s="257"/>
      <c r="AW75" s="257"/>
      <c r="AX75" s="257"/>
      <c r="AY75" s="257"/>
      <c r="AZ75" s="257"/>
      <c r="BA75" s="257"/>
      <c r="BB75" s="257"/>
      <c r="BC75" s="257"/>
      <c r="BD75" s="257"/>
      <c r="BE75" s="257"/>
      <c r="BF75" s="257"/>
      <c r="BG75" s="257"/>
      <c r="BH75" s="257"/>
      <c r="BI75" s="257"/>
      <c r="BJ75" s="257"/>
      <c r="BK75" s="257"/>
      <c r="BL75" s="257"/>
      <c r="BM75" s="257"/>
      <c r="BN75" s="257"/>
      <c r="BO75" s="257"/>
      <c r="BP75" s="257"/>
      <c r="BQ75" s="257"/>
      <c r="BR75" s="257"/>
      <c r="BS75" s="257"/>
      <c r="BT75" s="257"/>
      <c r="BU75" s="257"/>
      <c r="BV75" s="257"/>
      <c r="BW75" s="257"/>
      <c r="BX75" s="257"/>
      <c r="BY75" s="257"/>
      <c r="BZ75" s="257"/>
      <c r="CA75" s="257"/>
      <c r="CB75" s="257"/>
      <c r="CC75" s="257"/>
      <c r="CD75" s="257"/>
      <c r="CE75" s="257"/>
      <c r="CF75" s="257"/>
      <c r="CG75" s="257"/>
      <c r="CH75" s="257"/>
      <c r="CI75" s="257"/>
      <c r="CJ75" s="257"/>
      <c r="CK75" s="257"/>
      <c r="CL75" s="257"/>
      <c r="CM75" s="257"/>
      <c r="CN75" s="257"/>
      <c r="CO75" s="257"/>
      <c r="CP75" s="257"/>
      <c r="CQ75" s="257"/>
      <c r="CR75" s="257"/>
      <c r="CS75" s="257"/>
      <c r="CT75" s="257"/>
      <c r="CU75" s="257"/>
      <c r="CV75" s="257"/>
      <c r="CW75" s="257"/>
      <c r="CX75" s="257"/>
      <c r="CY75" s="257"/>
      <c r="CZ75" s="257"/>
      <c r="DA75" s="257"/>
      <c r="DB75" s="257"/>
      <c r="DC75" s="257"/>
      <c r="DD75" s="257"/>
      <c r="DE75" s="257"/>
      <c r="DF75" s="257"/>
      <c r="DG75" s="257"/>
      <c r="DH75" s="257"/>
      <c r="DI75" s="257"/>
      <c r="DJ75" s="257"/>
      <c r="DK75" s="257"/>
      <c r="DL75" s="257"/>
      <c r="DM75" s="257"/>
      <c r="DN75" s="257"/>
      <c r="DO75" s="257"/>
      <c r="DP75" s="257"/>
      <c r="DQ75" s="257"/>
      <c r="DR75" s="257"/>
      <c r="DS75" s="257"/>
      <c r="DT75" s="257"/>
      <c r="DU75" s="257"/>
      <c r="DV75" s="257"/>
      <c r="DW75" s="257"/>
      <c r="DX75" s="257"/>
      <c r="DY75" s="257"/>
      <c r="DZ75" s="257"/>
      <c r="EA75" s="257"/>
      <c r="EB75" s="257"/>
      <c r="EC75" s="257"/>
      <c r="ED75" s="257"/>
      <c r="EE75" s="257"/>
      <c r="EF75" s="257"/>
      <c r="EG75" s="257"/>
      <c r="EH75" s="257"/>
      <c r="EI75" s="257"/>
      <c r="EJ75" s="257"/>
      <c r="EK75" s="257"/>
      <c r="EL75" s="257"/>
      <c r="EM75" s="257"/>
      <c r="EN75" s="257"/>
      <c r="EO75" s="257"/>
      <c r="EP75" s="257"/>
      <c r="EQ75" s="257"/>
      <c r="ER75" s="257"/>
      <c r="ES75" s="257"/>
      <c r="ET75" s="257"/>
      <c r="EU75" s="257"/>
      <c r="EV75" s="257"/>
      <c r="EW75" s="257"/>
      <c r="EX75" s="257"/>
      <c r="EY75" s="257"/>
      <c r="EZ75" s="257"/>
      <c r="FA75" s="257"/>
      <c r="FB75" s="257"/>
      <c r="FC75" s="257"/>
      <c r="FD75" s="257"/>
      <c r="FE75" s="257"/>
      <c r="FF75" s="257"/>
      <c r="FG75" s="257"/>
      <c r="FH75" s="257"/>
      <c r="FI75" s="257"/>
      <c r="FJ75" s="257"/>
      <c r="FK75" s="257"/>
      <c r="FL75" s="257"/>
      <c r="FM75" s="257"/>
      <c r="FN75" s="257"/>
      <c r="FO75" s="257"/>
      <c r="FP75" s="257"/>
      <c r="FQ75" s="257"/>
      <c r="FR75" s="257"/>
      <c r="FS75" s="257"/>
      <c r="FT75" s="257"/>
      <c r="FU75" s="257"/>
      <c r="FV75" s="257"/>
      <c r="FW75" s="257"/>
      <c r="FX75" s="257"/>
      <c r="FY75" s="257"/>
      <c r="FZ75" s="257"/>
      <c r="GA75" s="257"/>
      <c r="GB75" s="257"/>
      <c r="GC75" s="257"/>
      <c r="GD75" s="257"/>
      <c r="GE75" s="257"/>
      <c r="GF75" s="257"/>
      <c r="GG75" s="257"/>
      <c r="GH75" s="257"/>
      <c r="GI75" s="257"/>
      <c r="GJ75" s="257"/>
      <c r="GK75" s="257"/>
      <c r="GL75" s="257"/>
      <c r="GM75" s="257"/>
      <c r="GN75" s="257"/>
      <c r="GO75" s="257"/>
      <c r="GP75" s="257"/>
      <c r="GQ75" s="257"/>
      <c r="GR75" s="257"/>
      <c r="GS75" s="257"/>
      <c r="GT75" s="257"/>
      <c r="GU75" s="257"/>
      <c r="GV75" s="257"/>
      <c r="GW75" s="257"/>
      <c r="GX75" s="257"/>
      <c r="GY75" s="257"/>
      <c r="GZ75" s="257"/>
      <c r="HA75" s="257"/>
      <c r="HB75" s="257"/>
      <c r="HC75" s="257"/>
      <c r="HD75" s="257"/>
      <c r="HE75" s="257"/>
      <c r="HF75" s="257"/>
      <c r="HG75" s="257"/>
      <c r="HH75" s="257"/>
      <c r="HI75" s="257"/>
      <c r="HJ75" s="257"/>
      <c r="HK75" s="257"/>
      <c r="HL75" s="257"/>
      <c r="HM75" s="257"/>
      <c r="HN75" s="257"/>
      <c r="HO75" s="257"/>
      <c r="HP75" s="257"/>
      <c r="HQ75" s="257"/>
      <c r="HR75" s="257"/>
      <c r="HS75" s="257"/>
      <c r="HT75" s="257"/>
      <c r="HU75" s="257"/>
      <c r="HV75" s="257"/>
      <c r="HW75" s="257"/>
      <c r="HX75" s="257"/>
      <c r="HY75" s="257"/>
      <c r="HZ75" s="257"/>
      <c r="IA75" s="257"/>
      <c r="IB75" s="257"/>
      <c r="IC75" s="257"/>
      <c r="ID75" s="257"/>
      <c r="IE75" s="257"/>
      <c r="IF75" s="257"/>
      <c r="IG75" s="257"/>
      <c r="IH75" s="257"/>
      <c r="II75" s="257"/>
      <c r="IJ75" s="257"/>
      <c r="IK75" s="257"/>
      <c r="IL75" s="257"/>
      <c r="IM75" s="257"/>
      <c r="IN75" s="257"/>
      <c r="IO75" s="257"/>
      <c r="IP75" s="257"/>
      <c r="IQ75" s="257"/>
      <c r="IR75" s="257"/>
      <c r="IS75" s="257"/>
      <c r="IT75" s="257"/>
      <c r="IU75" s="257"/>
      <c r="IV75" s="257"/>
      <c r="IW75" s="257"/>
      <c r="IX75" s="257"/>
      <c r="IY75" s="257"/>
      <c r="IZ75" s="257"/>
      <c r="JA75" s="257"/>
      <c r="JB75" s="257"/>
      <c r="JC75" s="257"/>
      <c r="JD75" s="257"/>
      <c r="JE75" s="257"/>
      <c r="JF75" s="257"/>
      <c r="JG75" s="257"/>
      <c r="JH75" s="257"/>
      <c r="JI75" s="257"/>
      <c r="JJ75" s="257"/>
      <c r="JK75" s="257"/>
      <c r="JL75" s="257"/>
      <c r="JM75" s="257"/>
      <c r="JN75" s="257"/>
      <c r="JO75" s="257"/>
      <c r="JP75" s="257"/>
      <c r="JQ75" s="257"/>
      <c r="JR75" s="257"/>
      <c r="JS75" s="257"/>
      <c r="JT75" s="257"/>
      <c r="JU75" s="257"/>
      <c r="JV75" s="257"/>
      <c r="JW75" s="257"/>
      <c r="JX75" s="257"/>
      <c r="JY75" s="257"/>
      <c r="JZ75" s="257"/>
      <c r="KA75" s="257"/>
      <c r="KB75" s="257"/>
      <c r="KC75" s="257"/>
      <c r="KD75" s="257"/>
      <c r="KE75" s="257"/>
      <c r="KF75" s="257"/>
      <c r="KG75" s="257"/>
      <c r="KH75" s="257"/>
      <c r="KI75" s="257"/>
      <c r="KJ75" s="257"/>
      <c r="KK75" s="257"/>
      <c r="KL75" s="257"/>
      <c r="KM75" s="257"/>
      <c r="KN75" s="257"/>
      <c r="KO75" s="257"/>
      <c r="KP75" s="257"/>
      <c r="KQ75" s="257"/>
      <c r="KR75" s="257"/>
      <c r="KS75" s="257"/>
      <c r="KT75" s="257"/>
      <c r="KU75" s="257"/>
      <c r="KV75" s="257"/>
      <c r="KW75" s="257"/>
      <c r="KX75" s="257"/>
      <c r="KY75" s="257"/>
      <c r="KZ75" s="257"/>
      <c r="LA75" s="257"/>
      <c r="LB75" s="257"/>
      <c r="LC75" s="257"/>
      <c r="LD75" s="257"/>
      <c r="LE75" s="257"/>
      <c r="LF75" s="257"/>
      <c r="LG75" s="257"/>
      <c r="LH75" s="257"/>
      <c r="LI75" s="257"/>
      <c r="LJ75" s="257"/>
      <c r="LK75" s="257"/>
      <c r="LL75" s="257"/>
      <c r="LM75" s="257"/>
      <c r="LN75" s="257"/>
      <c r="LO75" s="257"/>
      <c r="LP75" s="257"/>
      <c r="LQ75" s="257"/>
      <c r="LR75" s="257"/>
      <c r="LS75" s="257"/>
      <c r="LT75" s="257"/>
      <c r="LU75" s="257"/>
      <c r="LV75" s="257"/>
      <c r="LW75" s="257"/>
      <c r="LX75" s="257"/>
      <c r="LY75" s="257"/>
      <c r="LZ75" s="257"/>
      <c r="MA75" s="257"/>
      <c r="MB75" s="257"/>
      <c r="MC75" s="257"/>
      <c r="MD75" s="257"/>
      <c r="ME75" s="257"/>
      <c r="MF75" s="257"/>
      <c r="MG75" s="257"/>
      <c r="MH75" s="257"/>
      <c r="MI75" s="257"/>
      <c r="MJ75" s="257"/>
      <c r="MK75" s="257"/>
      <c r="ML75" s="257"/>
      <c r="MM75" s="257"/>
      <c r="MN75" s="257"/>
      <c r="MO75" s="257"/>
      <c r="MP75" s="257"/>
      <c r="MQ75" s="257"/>
      <c r="MR75" s="257"/>
      <c r="MS75" s="257"/>
      <c r="MT75" s="257"/>
      <c r="MU75" s="257"/>
      <c r="MV75" s="257"/>
      <c r="MW75" s="257"/>
      <c r="MX75" s="257"/>
      <c r="MY75" s="257"/>
      <c r="MZ75" s="257"/>
      <c r="NA75" s="257"/>
      <c r="NB75" s="257"/>
      <c r="NC75" s="257"/>
      <c r="ND75" s="257"/>
      <c r="NE75" s="257"/>
      <c r="NF75" s="257"/>
      <c r="NG75" s="257"/>
      <c r="NH75" s="257"/>
      <c r="NI75" s="257"/>
      <c r="NJ75" s="257"/>
      <c r="NK75" s="257"/>
      <c r="NL75" s="257"/>
      <c r="NM75" s="257"/>
      <c r="NN75" s="257"/>
      <c r="NO75" s="257"/>
      <c r="NP75" s="257"/>
      <c r="NQ75" s="257"/>
      <c r="NR75" s="257"/>
      <c r="NS75" s="257"/>
      <c r="NT75" s="257"/>
      <c r="NU75" s="257"/>
      <c r="NV75" s="257"/>
      <c r="NW75" s="257"/>
      <c r="NX75" s="257"/>
      <c r="NY75" s="257"/>
      <c r="NZ75" s="257"/>
      <c r="OA75" s="257"/>
      <c r="OB75" s="257"/>
      <c r="OC75" s="257"/>
      <c r="OD75" s="257"/>
      <c r="OE75" s="257"/>
      <c r="OF75" s="257"/>
      <c r="OG75" s="257"/>
      <c r="OH75" s="257"/>
      <c r="OI75" s="257"/>
      <c r="OJ75" s="257"/>
      <c r="OK75" s="257"/>
      <c r="OL75" s="257"/>
      <c r="OM75" s="257"/>
      <c r="ON75" s="257"/>
      <c r="OO75" s="257"/>
      <c r="OP75" s="257"/>
      <c r="OQ75" s="257"/>
      <c r="OR75" s="257"/>
      <c r="OS75" s="257"/>
      <c r="OT75" s="257"/>
      <c r="OU75" s="257"/>
      <c r="OV75" s="257"/>
      <c r="OW75" s="257"/>
      <c r="OX75" s="257"/>
      <c r="OY75" s="257"/>
      <c r="OZ75" s="257"/>
      <c r="PA75" s="257"/>
      <c r="PB75" s="257"/>
      <c r="PC75" s="257"/>
      <c r="PD75" s="257"/>
      <c r="PE75" s="257"/>
      <c r="PF75" s="257"/>
      <c r="PG75" s="257"/>
      <c r="PH75" s="257"/>
      <c r="PI75" s="257"/>
      <c r="PJ75" s="257"/>
      <c r="PK75" s="257"/>
      <c r="PL75" s="257"/>
      <c r="PM75" s="257"/>
      <c r="PN75" s="257"/>
      <c r="PO75" s="257"/>
      <c r="PP75" s="257"/>
      <c r="PQ75" s="257"/>
      <c r="PR75" s="257"/>
      <c r="PS75" s="257"/>
      <c r="PT75" s="257"/>
      <c r="PU75" s="257"/>
      <c r="PV75" s="257"/>
      <c r="PW75" s="257"/>
      <c r="PX75" s="257"/>
      <c r="PY75" s="257"/>
      <c r="PZ75" s="257"/>
      <c r="QA75" s="257"/>
      <c r="QB75" s="257"/>
      <c r="QC75" s="257"/>
      <c r="QD75" s="257"/>
      <c r="QE75" s="257"/>
      <c r="QF75" s="257"/>
      <c r="QG75" s="257"/>
      <c r="QH75" s="257"/>
      <c r="QI75" s="257"/>
      <c r="QJ75" s="257"/>
      <c r="QK75" s="257"/>
      <c r="QL75" s="257"/>
      <c r="QM75" s="257"/>
      <c r="QN75" s="257"/>
      <c r="QO75" s="257"/>
      <c r="QP75" s="257"/>
      <c r="QQ75" s="257"/>
      <c r="QR75" s="257"/>
      <c r="QS75" s="257"/>
      <c r="QT75" s="257"/>
      <c r="QU75" s="257"/>
      <c r="QV75" s="257"/>
      <c r="QW75" s="257"/>
      <c r="QX75" s="257"/>
      <c r="QY75" s="257"/>
      <c r="QZ75" s="257"/>
      <c r="RA75" s="257"/>
      <c r="RB75" s="257"/>
      <c r="RC75" s="257"/>
      <c r="RD75" s="257"/>
      <c r="RE75" s="257"/>
      <c r="RF75" s="257"/>
      <c r="RG75" s="257"/>
      <c r="RH75" s="257"/>
      <c r="RI75" s="257"/>
      <c r="RJ75" s="257"/>
      <c r="RK75" s="257"/>
      <c r="RL75" s="257"/>
      <c r="RM75" s="257"/>
      <c r="RN75" s="257"/>
      <c r="RO75" s="257"/>
      <c r="RP75" s="257"/>
      <c r="RQ75" s="257"/>
      <c r="RR75" s="257"/>
      <c r="RS75" s="257"/>
      <c r="RT75" s="257"/>
      <c r="RU75" s="257"/>
      <c r="RV75" s="257"/>
      <c r="RW75" s="257"/>
      <c r="RX75" s="257"/>
      <c r="RY75" s="257"/>
      <c r="RZ75" s="257"/>
      <c r="SA75" s="257"/>
      <c r="SB75" s="257"/>
      <c r="SC75" s="257"/>
      <c r="SD75" s="257"/>
      <c r="SE75" s="257"/>
      <c r="SF75" s="257"/>
      <c r="SG75" s="257"/>
      <c r="SH75" s="257"/>
      <c r="SI75" s="257"/>
      <c r="SJ75" s="257"/>
      <c r="SK75" s="257"/>
      <c r="SL75" s="257"/>
      <c r="SM75" s="257"/>
      <c r="SN75" s="257"/>
      <c r="SO75" s="257"/>
      <c r="SP75" s="257"/>
      <c r="SQ75" s="257"/>
      <c r="SR75" s="257"/>
      <c r="SS75" s="257"/>
      <c r="ST75" s="257"/>
      <c r="SU75" s="257"/>
      <c r="SV75" s="257"/>
      <c r="SW75" s="257"/>
      <c r="SX75" s="257"/>
      <c r="SY75" s="257"/>
      <c r="SZ75" s="257"/>
      <c r="TA75" s="257"/>
      <c r="TB75" s="257"/>
      <c r="TC75" s="257"/>
      <c r="TD75" s="257"/>
      <c r="TE75" s="257"/>
      <c r="TF75" s="257"/>
      <c r="TG75" s="257"/>
      <c r="TH75" s="257"/>
      <c r="TI75" s="257"/>
      <c r="TJ75" s="257"/>
      <c r="TK75" s="257"/>
      <c r="TL75" s="257"/>
      <c r="TM75" s="257"/>
      <c r="TN75" s="257"/>
      <c r="TO75" s="257"/>
      <c r="TP75" s="257"/>
      <c r="TQ75" s="257"/>
      <c r="TR75" s="257"/>
      <c r="TS75" s="257"/>
      <c r="TT75" s="257"/>
      <c r="TU75" s="257"/>
      <c r="TV75" s="257"/>
      <c r="TW75" s="257"/>
      <c r="TX75" s="257"/>
      <c r="TY75" s="257"/>
      <c r="TZ75" s="257"/>
      <c r="UA75" s="257"/>
      <c r="UB75" s="257"/>
      <c r="UC75" s="257"/>
      <c r="UD75" s="257"/>
      <c r="UE75" s="257"/>
      <c r="UF75" s="257"/>
      <c r="UG75" s="257"/>
      <c r="UH75" s="257"/>
      <c r="UI75" s="257"/>
      <c r="UJ75" s="257"/>
      <c r="UK75" s="257"/>
      <c r="UL75" s="257"/>
      <c r="UM75" s="257"/>
      <c r="UN75" s="257"/>
      <c r="UO75" s="257"/>
      <c r="UP75" s="257"/>
      <c r="UQ75" s="257"/>
      <c r="UR75" s="257"/>
      <c r="US75" s="257"/>
      <c r="UT75" s="257"/>
      <c r="UU75" s="257"/>
      <c r="UV75" s="257"/>
      <c r="UW75" s="257"/>
      <c r="UX75" s="257"/>
      <c r="UY75" s="257"/>
      <c r="UZ75" s="257"/>
      <c r="VA75" s="257"/>
      <c r="VB75" s="257"/>
      <c r="VC75" s="257"/>
      <c r="VD75" s="257"/>
      <c r="VE75" s="257"/>
      <c r="VF75" s="257"/>
      <c r="VG75" s="257"/>
      <c r="VH75" s="257"/>
      <c r="VI75" s="257"/>
      <c r="VJ75" s="257"/>
      <c r="VK75" s="257"/>
      <c r="VL75" s="257"/>
      <c r="VM75" s="257"/>
      <c r="VN75" s="257"/>
      <c r="VO75" s="257"/>
      <c r="VP75" s="257"/>
      <c r="VQ75" s="257"/>
      <c r="VR75" s="257"/>
      <c r="VS75" s="257"/>
      <c r="VT75" s="257"/>
      <c r="VU75" s="257"/>
      <c r="VV75" s="257"/>
      <c r="VW75" s="257"/>
      <c r="VX75" s="257"/>
      <c r="VY75" s="257"/>
      <c r="VZ75" s="257"/>
      <c r="WA75" s="257"/>
      <c r="WB75" s="257"/>
      <c r="WC75" s="257"/>
      <c r="WD75" s="257"/>
      <c r="WE75" s="257"/>
      <c r="WF75" s="257"/>
      <c r="WG75" s="257"/>
      <c r="WH75" s="257"/>
      <c r="WI75" s="257"/>
      <c r="WJ75" s="257"/>
      <c r="WK75" s="257"/>
      <c r="WL75" s="257"/>
      <c r="WM75" s="257"/>
      <c r="WN75" s="257"/>
      <c r="WO75" s="257"/>
      <c r="WP75" s="257"/>
      <c r="WQ75" s="257"/>
      <c r="WR75" s="257"/>
      <c r="WS75" s="257"/>
      <c r="WT75" s="257"/>
      <c r="WU75" s="257"/>
      <c r="WV75" s="257"/>
      <c r="WW75" s="257"/>
      <c r="WX75" s="257"/>
      <c r="WY75" s="257"/>
      <c r="WZ75" s="257"/>
      <c r="XA75" s="257"/>
      <c r="XB75" s="257"/>
      <c r="XC75" s="257"/>
      <c r="XD75" s="257"/>
      <c r="XE75" s="257"/>
      <c r="XF75" s="257"/>
      <c r="XG75" s="257"/>
      <c r="XH75" s="257"/>
      <c r="XI75" s="257"/>
      <c r="XJ75" s="257"/>
      <c r="XK75" s="257"/>
      <c r="XL75" s="257"/>
      <c r="XM75" s="257"/>
      <c r="XN75" s="257"/>
      <c r="XO75" s="257"/>
      <c r="XP75" s="257"/>
      <c r="XQ75" s="257"/>
      <c r="XR75" s="257"/>
      <c r="XS75" s="257"/>
      <c r="XT75" s="257"/>
      <c r="XU75" s="257"/>
      <c r="XV75" s="257"/>
      <c r="XW75" s="257"/>
      <c r="XX75" s="257"/>
      <c r="XY75" s="257"/>
      <c r="XZ75" s="257"/>
      <c r="YA75" s="257"/>
      <c r="YB75" s="257"/>
      <c r="YC75" s="257"/>
      <c r="YD75" s="257"/>
      <c r="YE75" s="257"/>
      <c r="YF75" s="257"/>
      <c r="YG75" s="257"/>
      <c r="YH75" s="257"/>
      <c r="YI75" s="257"/>
      <c r="YJ75" s="257"/>
      <c r="YK75" s="257"/>
      <c r="YL75" s="257"/>
      <c r="YM75" s="257"/>
      <c r="YN75" s="257"/>
      <c r="YO75" s="257"/>
      <c r="YP75" s="257"/>
      <c r="YQ75" s="257"/>
      <c r="YR75" s="257"/>
      <c r="YS75" s="257"/>
      <c r="YT75" s="257"/>
      <c r="YU75" s="257"/>
      <c r="YV75" s="257"/>
      <c r="YW75" s="257"/>
      <c r="YX75" s="257"/>
      <c r="YY75" s="257"/>
      <c r="YZ75" s="257"/>
      <c r="ZA75" s="257"/>
      <c r="ZB75" s="257"/>
      <c r="ZC75" s="257"/>
      <c r="ZD75" s="257"/>
      <c r="ZE75" s="257"/>
      <c r="ZF75" s="257"/>
      <c r="ZG75" s="257"/>
      <c r="ZH75" s="257"/>
      <c r="ZI75" s="257"/>
      <c r="ZJ75" s="257"/>
      <c r="ZK75" s="257"/>
      <c r="ZL75" s="257"/>
      <c r="ZM75" s="257"/>
      <c r="ZN75" s="257"/>
      <c r="ZO75" s="257"/>
      <c r="ZP75" s="257"/>
      <c r="ZQ75" s="257"/>
      <c r="ZR75" s="257"/>
      <c r="ZS75" s="257"/>
      <c r="ZT75" s="257"/>
      <c r="ZU75" s="257"/>
      <c r="ZV75" s="257"/>
      <c r="ZW75" s="257"/>
      <c r="ZX75" s="257"/>
      <c r="ZY75" s="257"/>
      <c r="ZZ75" s="257"/>
      <c r="AAA75" s="257"/>
      <c r="AAB75" s="257"/>
      <c r="AAC75" s="257"/>
      <c r="AAD75" s="257"/>
      <c r="AAE75" s="257"/>
      <c r="AAF75" s="257"/>
      <c r="AAG75" s="257"/>
      <c r="AAH75" s="257"/>
      <c r="AAI75" s="257"/>
      <c r="AAJ75" s="257"/>
      <c r="AAK75" s="257"/>
      <c r="AAL75" s="257"/>
      <c r="AAM75" s="257"/>
      <c r="AAN75" s="257"/>
      <c r="AAO75" s="257"/>
      <c r="AAP75" s="257"/>
      <c r="AAQ75" s="257"/>
      <c r="AAR75" s="257"/>
      <c r="AAS75" s="257"/>
      <c r="AAT75" s="257"/>
      <c r="AAU75" s="257"/>
      <c r="AAV75" s="257"/>
      <c r="AAW75" s="257"/>
      <c r="AAX75" s="257"/>
      <c r="AAY75" s="257"/>
      <c r="AAZ75" s="257"/>
      <c r="ABA75" s="257"/>
      <c r="ABB75" s="257"/>
      <c r="ABC75" s="257"/>
      <c r="ABD75" s="257"/>
      <c r="ABE75" s="257"/>
      <c r="ABF75" s="257"/>
      <c r="ABG75" s="257"/>
      <c r="ABH75" s="257"/>
      <c r="ABI75" s="257"/>
      <c r="ABJ75" s="257"/>
      <c r="ABK75" s="257"/>
      <c r="ABL75" s="257"/>
      <c r="ABM75" s="257"/>
      <c r="ABN75" s="257"/>
      <c r="ABO75" s="257"/>
      <c r="ABP75" s="257"/>
      <c r="ABQ75" s="257"/>
      <c r="ABR75" s="257"/>
      <c r="ABS75" s="257"/>
      <c r="ABT75" s="257"/>
      <c r="ABU75" s="257"/>
      <c r="ABV75" s="257"/>
      <c r="ABW75" s="257"/>
      <c r="ABX75" s="257"/>
      <c r="ABY75" s="257"/>
      <c r="ABZ75" s="257"/>
      <c r="ACA75" s="257"/>
      <c r="ACB75" s="257"/>
      <c r="ACC75" s="257"/>
      <c r="ACD75" s="257"/>
      <c r="ACE75" s="257"/>
      <c r="ACF75" s="257"/>
      <c r="ACG75" s="257"/>
      <c r="ACH75" s="257"/>
      <c r="ACI75" s="257"/>
      <c r="ACJ75" s="257"/>
      <c r="ACK75" s="257"/>
      <c r="ACL75" s="257"/>
      <c r="ACM75" s="257"/>
      <c r="ACN75" s="257"/>
      <c r="ACO75" s="257"/>
      <c r="ACP75" s="257"/>
      <c r="ACQ75" s="257"/>
      <c r="ACR75" s="257"/>
      <c r="ACS75" s="257"/>
      <c r="ACT75" s="257"/>
      <c r="ACU75" s="257"/>
      <c r="ACV75" s="257"/>
      <c r="ACW75" s="257"/>
      <c r="ACX75" s="257"/>
      <c r="ACY75" s="257"/>
      <c r="ACZ75" s="257"/>
      <c r="ADA75" s="257"/>
      <c r="ADB75" s="257"/>
      <c r="ADC75" s="257"/>
      <c r="ADD75" s="257"/>
      <c r="ADE75" s="257"/>
      <c r="ADF75" s="257"/>
      <c r="ADG75" s="257"/>
      <c r="ADH75" s="257"/>
      <c r="ADI75" s="257"/>
      <c r="ADJ75" s="257"/>
      <c r="ADK75" s="257"/>
      <c r="ADL75" s="257"/>
      <c r="ADM75" s="257"/>
      <c r="ADN75" s="257"/>
      <c r="ADO75" s="257"/>
      <c r="ADP75" s="257"/>
      <c r="ADQ75" s="257"/>
      <c r="ADR75" s="257"/>
      <c r="ADS75" s="257"/>
      <c r="ADT75" s="257"/>
      <c r="ADU75" s="257"/>
      <c r="ADV75" s="257"/>
      <c r="ADW75" s="257"/>
      <c r="ADX75" s="257"/>
      <c r="ADY75" s="257"/>
      <c r="ADZ75" s="257"/>
      <c r="AEA75" s="257"/>
      <c r="AEB75" s="257"/>
      <c r="AEC75" s="257"/>
      <c r="AED75" s="257"/>
      <c r="AEE75" s="257"/>
      <c r="AEF75" s="257"/>
      <c r="AEG75" s="257"/>
      <c r="AEH75" s="257"/>
      <c r="AEI75" s="257"/>
      <c r="AEJ75" s="257"/>
      <c r="AEK75" s="257"/>
      <c r="AEL75" s="257"/>
      <c r="AEM75" s="257"/>
      <c r="AEN75" s="257"/>
      <c r="AEO75" s="257"/>
      <c r="AEP75" s="257"/>
      <c r="AEQ75" s="257"/>
      <c r="AER75" s="257"/>
      <c r="AES75" s="257"/>
      <c r="AET75" s="257"/>
      <c r="AEU75" s="257"/>
      <c r="AEV75" s="257"/>
      <c r="AEW75" s="257"/>
      <c r="AEX75" s="257"/>
      <c r="AEY75" s="257"/>
      <c r="AEZ75" s="257"/>
      <c r="AFA75" s="257"/>
      <c r="AFB75" s="257"/>
      <c r="AFC75" s="257"/>
      <c r="AFD75" s="257"/>
      <c r="AFE75" s="257"/>
      <c r="AFF75" s="257"/>
      <c r="AFG75" s="257"/>
      <c r="AFH75" s="257"/>
      <c r="AFI75" s="257"/>
      <c r="AFJ75" s="257"/>
      <c r="AFK75" s="257"/>
      <c r="AFL75" s="257"/>
      <c r="AFM75" s="257"/>
      <c r="AFN75" s="257"/>
      <c r="AFO75" s="257"/>
      <c r="AFP75" s="257"/>
      <c r="AFQ75" s="257"/>
      <c r="AFR75" s="257"/>
      <c r="AFS75" s="257"/>
      <c r="AFT75" s="257"/>
      <c r="AFU75" s="257"/>
      <c r="AFV75" s="257"/>
      <c r="AFW75" s="257"/>
      <c r="AFX75" s="257"/>
      <c r="AFY75" s="257"/>
      <c r="AFZ75" s="257"/>
      <c r="AGA75" s="257"/>
      <c r="AGB75" s="257"/>
      <c r="AGC75" s="257"/>
      <c r="AGD75" s="257"/>
      <c r="AGE75" s="257"/>
      <c r="AGF75" s="257"/>
      <c r="AGG75" s="257"/>
      <c r="AGH75" s="257"/>
      <c r="AGI75" s="257"/>
      <c r="AGJ75" s="257"/>
      <c r="AGK75" s="257"/>
      <c r="AGL75" s="257"/>
      <c r="AGM75" s="257"/>
      <c r="AGN75" s="257"/>
      <c r="AGO75" s="257"/>
      <c r="AGP75" s="257"/>
      <c r="AGQ75" s="257"/>
      <c r="AGR75" s="257"/>
      <c r="AGS75" s="257"/>
      <c r="AGT75" s="257"/>
      <c r="AGU75" s="257"/>
      <c r="AGV75" s="257"/>
      <c r="AGW75" s="257"/>
      <c r="AGX75" s="257"/>
      <c r="AGY75" s="257"/>
      <c r="AGZ75" s="257"/>
      <c r="AHA75" s="257"/>
      <c r="AHB75" s="257"/>
      <c r="AHC75" s="257"/>
      <c r="AHD75" s="257"/>
      <c r="AHE75" s="257"/>
      <c r="AHF75" s="257"/>
      <c r="AHG75" s="257"/>
      <c r="AHH75" s="257"/>
      <c r="AHI75" s="257"/>
      <c r="AHJ75" s="257"/>
      <c r="AHK75" s="257"/>
      <c r="AHL75" s="257"/>
      <c r="AHM75" s="257"/>
      <c r="AHN75" s="257"/>
      <c r="AHO75" s="257"/>
      <c r="AHP75" s="257"/>
      <c r="AHQ75" s="257"/>
      <c r="AHR75" s="257"/>
      <c r="AHS75" s="257"/>
      <c r="AHT75" s="257"/>
      <c r="AHU75" s="257"/>
      <c r="AHV75" s="257"/>
      <c r="AHW75" s="257"/>
      <c r="AHX75" s="257"/>
      <c r="AHY75" s="257"/>
      <c r="AHZ75" s="257"/>
      <c r="AIA75" s="257"/>
      <c r="AIB75" s="257"/>
      <c r="AIC75" s="257"/>
      <c r="AID75" s="257"/>
      <c r="AIE75" s="257"/>
      <c r="AIF75" s="257"/>
      <c r="AIG75" s="257"/>
      <c r="AIH75" s="257"/>
      <c r="AII75" s="257"/>
      <c r="AIJ75" s="257"/>
      <c r="AIK75" s="257"/>
      <c r="AIL75" s="257"/>
      <c r="AIM75" s="257"/>
      <c r="AIN75" s="257"/>
      <c r="AIO75" s="257"/>
      <c r="AIP75" s="257"/>
      <c r="AIQ75" s="257"/>
      <c r="AIR75" s="257"/>
      <c r="AIS75" s="257"/>
      <c r="AIT75" s="257"/>
      <c r="AIU75" s="257"/>
      <c r="AIV75" s="257"/>
      <c r="AIW75" s="257"/>
      <c r="AIX75" s="257"/>
      <c r="AIY75" s="257"/>
      <c r="AIZ75" s="257"/>
      <c r="AJA75" s="257"/>
      <c r="AJB75" s="257"/>
      <c r="AJC75" s="257"/>
      <c r="AJD75" s="257"/>
      <c r="AJE75" s="257"/>
      <c r="AJF75" s="257"/>
      <c r="AJG75" s="257"/>
      <c r="AJH75" s="257"/>
      <c r="AJI75" s="257"/>
      <c r="AJJ75" s="257"/>
      <c r="AJK75" s="257"/>
      <c r="AJL75" s="257"/>
      <c r="AJM75" s="257"/>
      <c r="AJN75" s="257"/>
      <c r="AJO75" s="257"/>
      <c r="AJP75" s="257"/>
      <c r="AJQ75" s="257"/>
      <c r="AJR75" s="257"/>
      <c r="AJS75" s="257"/>
      <c r="AJT75" s="257"/>
      <c r="AJU75" s="257"/>
      <c r="AJV75" s="257"/>
      <c r="AJW75" s="257"/>
      <c r="AJX75" s="257"/>
      <c r="AJY75" s="257"/>
      <c r="AJZ75" s="257"/>
      <c r="AKA75" s="257"/>
      <c r="AKB75" s="257"/>
      <c r="AKC75" s="257"/>
      <c r="AKD75" s="257"/>
      <c r="AKE75" s="257"/>
      <c r="AKF75" s="257"/>
      <c r="AKG75" s="257"/>
      <c r="AKH75" s="257"/>
      <c r="AKI75" s="257"/>
      <c r="AKJ75" s="257"/>
      <c r="AKK75" s="257"/>
      <c r="AKL75" s="257"/>
      <c r="AKM75" s="257"/>
      <c r="AKN75" s="257"/>
      <c r="AKO75" s="257"/>
      <c r="AKP75" s="257"/>
      <c r="AKQ75" s="257"/>
      <c r="AKR75" s="257"/>
      <c r="AKS75" s="257"/>
      <c r="AKT75" s="257"/>
      <c r="AKU75" s="257"/>
      <c r="AKV75" s="257"/>
      <c r="AKW75" s="257"/>
      <c r="AKX75" s="257"/>
      <c r="AKY75" s="257"/>
      <c r="AKZ75" s="257"/>
      <c r="ALA75" s="257"/>
      <c r="ALB75" s="257"/>
      <c r="ALC75" s="257"/>
      <c r="ALD75" s="257"/>
      <c r="ALE75" s="257"/>
      <c r="ALF75" s="257"/>
      <c r="ALG75" s="257"/>
      <c r="ALH75" s="257"/>
      <c r="ALI75" s="257"/>
      <c r="ALJ75" s="257"/>
      <c r="ALK75" s="257"/>
      <c r="ALL75" s="257"/>
      <c r="ALM75" s="257"/>
      <c r="ALN75" s="257"/>
      <c r="ALO75" s="257"/>
      <c r="ALP75" s="257"/>
      <c r="ALQ75" s="257"/>
      <c r="ALR75" s="257"/>
      <c r="ALS75" s="257"/>
      <c r="ALT75" s="257"/>
      <c r="ALU75" s="257"/>
      <c r="ALV75" s="257"/>
      <c r="ALW75" s="257"/>
      <c r="ALX75" s="257"/>
      <c r="ALY75" s="257"/>
      <c r="ALZ75" s="257"/>
      <c r="AMA75" s="257"/>
      <c r="AMB75" s="257"/>
      <c r="AMC75" s="257"/>
      <c r="AMD75" s="257"/>
      <c r="AME75" s="257"/>
      <c r="AMF75" s="257"/>
      <c r="AMG75" s="257"/>
      <c r="AMH75" s="257"/>
      <c r="AMI75" s="257"/>
      <c r="AMJ75" s="36"/>
    </row>
    <row r="76" spans="1:1024" s="27" customFormat="1" ht="18" customHeight="1">
      <c r="A76" s="26"/>
      <c r="B76" s="26"/>
      <c r="C76" s="26"/>
      <c r="D76" s="26"/>
      <c r="E76" s="26"/>
      <c r="F76" s="26"/>
      <c r="G76" s="26"/>
      <c r="H76" s="26"/>
      <c r="I76" s="26"/>
      <c r="J76" s="26"/>
      <c r="K76" s="26"/>
      <c r="L76" s="26"/>
      <c r="M76" s="26"/>
      <c r="N76" s="26"/>
      <c r="O76" s="26"/>
      <c r="P76" s="26"/>
    </row>
    <row r="77" spans="1:1024" s="27" customFormat="1" ht="17.25" hidden="1" customHeight="1">
      <c r="A77" s="33"/>
      <c r="B77" s="26"/>
      <c r="C77" s="26"/>
      <c r="D77" s="26"/>
      <c r="E77" s="26"/>
      <c r="F77" s="26"/>
      <c r="G77" s="26"/>
      <c r="H77" s="26"/>
      <c r="I77" s="26"/>
      <c r="J77" s="26"/>
      <c r="K77" s="26"/>
      <c r="L77" s="26"/>
      <c r="M77" s="26"/>
      <c r="N77" s="26"/>
      <c r="O77" s="26"/>
      <c r="P77" s="26"/>
    </row>
    <row r="78" spans="1:1024" s="34" customFormat="1" ht="42.75" hidden="1" customHeight="1">
      <c r="A78" s="257"/>
      <c r="B78" s="257"/>
      <c r="C78" s="257"/>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7"/>
      <c r="AB78" s="257"/>
      <c r="AC78" s="257"/>
      <c r="AD78" s="257"/>
      <c r="AE78" s="257"/>
      <c r="AF78" s="257"/>
      <c r="AG78" s="257"/>
      <c r="AH78" s="257"/>
      <c r="AI78" s="257"/>
      <c r="AJ78" s="257"/>
      <c r="AK78" s="257"/>
      <c r="AL78" s="257"/>
      <c r="AM78" s="257"/>
      <c r="AN78" s="257"/>
      <c r="AO78" s="257"/>
      <c r="AP78" s="257"/>
      <c r="AQ78" s="257"/>
      <c r="AR78" s="257"/>
      <c r="AS78" s="257"/>
      <c r="AT78" s="257"/>
      <c r="AU78" s="257"/>
      <c r="AV78" s="257"/>
      <c r="AW78" s="257"/>
      <c r="AX78" s="257"/>
      <c r="AY78" s="257"/>
      <c r="AZ78" s="257"/>
      <c r="BA78" s="257"/>
      <c r="BB78" s="257"/>
      <c r="BC78" s="257"/>
      <c r="BD78" s="257"/>
      <c r="BE78" s="257"/>
      <c r="BF78" s="257"/>
      <c r="BG78" s="257"/>
      <c r="BH78" s="257"/>
      <c r="BI78" s="257"/>
      <c r="BJ78" s="257"/>
      <c r="BK78" s="257"/>
      <c r="BL78" s="257"/>
      <c r="BM78" s="257"/>
      <c r="BN78" s="257"/>
      <c r="BO78" s="257"/>
      <c r="BP78" s="257"/>
      <c r="BQ78" s="257"/>
      <c r="BR78" s="257"/>
      <c r="BS78" s="257"/>
      <c r="BT78" s="257"/>
      <c r="BU78" s="257"/>
      <c r="BV78" s="257"/>
      <c r="BW78" s="257"/>
      <c r="BX78" s="257"/>
      <c r="BY78" s="257"/>
      <c r="BZ78" s="257"/>
      <c r="CA78" s="257"/>
      <c r="CB78" s="257"/>
      <c r="CC78" s="257"/>
      <c r="CD78" s="257"/>
      <c r="CE78" s="257"/>
      <c r="CF78" s="257"/>
      <c r="CG78" s="257"/>
      <c r="CH78" s="257"/>
      <c r="CI78" s="257"/>
      <c r="CJ78" s="257"/>
      <c r="CK78" s="257"/>
      <c r="CL78" s="257"/>
      <c r="CM78" s="257"/>
      <c r="CN78" s="257"/>
      <c r="CO78" s="257"/>
      <c r="CP78" s="257"/>
      <c r="CQ78" s="257"/>
      <c r="CR78" s="257"/>
      <c r="CS78" s="257"/>
      <c r="CT78" s="257"/>
      <c r="CU78" s="257"/>
      <c r="CV78" s="257"/>
      <c r="CW78" s="257"/>
      <c r="CX78" s="257"/>
      <c r="CY78" s="257"/>
      <c r="CZ78" s="257"/>
      <c r="DA78" s="257"/>
      <c r="DB78" s="257"/>
      <c r="DC78" s="257"/>
      <c r="DD78" s="257"/>
      <c r="DE78" s="257"/>
      <c r="DF78" s="257"/>
      <c r="DG78" s="257"/>
      <c r="DH78" s="257"/>
      <c r="DI78" s="257"/>
      <c r="DJ78" s="257"/>
      <c r="DK78" s="257"/>
      <c r="DL78" s="257"/>
      <c r="DM78" s="257"/>
      <c r="DN78" s="257"/>
      <c r="DO78" s="257"/>
      <c r="DP78" s="257"/>
      <c r="DQ78" s="257"/>
      <c r="DR78" s="257"/>
      <c r="DS78" s="257"/>
      <c r="DT78" s="257"/>
      <c r="DU78" s="257"/>
      <c r="DV78" s="257"/>
      <c r="DW78" s="257"/>
      <c r="DX78" s="257"/>
      <c r="DY78" s="257"/>
      <c r="DZ78" s="257"/>
      <c r="EA78" s="257"/>
      <c r="EB78" s="257"/>
      <c r="EC78" s="257"/>
      <c r="ED78" s="257"/>
      <c r="EE78" s="257"/>
      <c r="EF78" s="257"/>
      <c r="EG78" s="257"/>
      <c r="EH78" s="257"/>
      <c r="EI78" s="257"/>
      <c r="EJ78" s="257"/>
      <c r="EK78" s="257"/>
      <c r="EL78" s="257"/>
      <c r="EM78" s="257"/>
      <c r="EN78" s="257"/>
      <c r="EO78" s="257"/>
      <c r="EP78" s="257"/>
      <c r="EQ78" s="257"/>
      <c r="ER78" s="257"/>
      <c r="ES78" s="257"/>
      <c r="ET78" s="257"/>
      <c r="EU78" s="257"/>
      <c r="EV78" s="257"/>
      <c r="EW78" s="257"/>
      <c r="EX78" s="257"/>
      <c r="EY78" s="257"/>
      <c r="EZ78" s="257"/>
      <c r="FA78" s="257"/>
      <c r="FB78" s="257"/>
      <c r="FC78" s="257"/>
      <c r="FD78" s="257"/>
      <c r="FE78" s="257"/>
      <c r="FF78" s="257"/>
      <c r="FG78" s="257"/>
      <c r="FH78" s="257"/>
      <c r="FI78" s="257"/>
      <c r="FJ78" s="257"/>
      <c r="FK78" s="257"/>
      <c r="FL78" s="257"/>
      <c r="FM78" s="257"/>
      <c r="FN78" s="257"/>
      <c r="FO78" s="257"/>
      <c r="FP78" s="257"/>
      <c r="FQ78" s="257"/>
      <c r="FR78" s="257"/>
      <c r="FS78" s="257"/>
      <c r="FT78" s="257"/>
      <c r="FU78" s="257"/>
      <c r="FV78" s="257"/>
      <c r="FW78" s="257"/>
      <c r="FX78" s="257"/>
      <c r="FY78" s="257"/>
      <c r="FZ78" s="257"/>
      <c r="GA78" s="257"/>
      <c r="GB78" s="257"/>
      <c r="GC78" s="257"/>
      <c r="GD78" s="257"/>
      <c r="GE78" s="257"/>
      <c r="GF78" s="257"/>
      <c r="GG78" s="257"/>
      <c r="GH78" s="257"/>
      <c r="GI78" s="257"/>
      <c r="GJ78" s="257"/>
      <c r="GK78" s="257"/>
      <c r="GL78" s="257"/>
      <c r="GM78" s="257"/>
      <c r="GN78" s="257"/>
      <c r="GO78" s="257"/>
      <c r="GP78" s="257"/>
      <c r="GQ78" s="257"/>
      <c r="GR78" s="257"/>
      <c r="GS78" s="257"/>
      <c r="GT78" s="257"/>
      <c r="GU78" s="257"/>
      <c r="GV78" s="257"/>
      <c r="GW78" s="257"/>
      <c r="GX78" s="257"/>
      <c r="GY78" s="257"/>
      <c r="GZ78" s="257"/>
      <c r="HA78" s="257"/>
      <c r="HB78" s="257"/>
      <c r="HC78" s="257"/>
      <c r="HD78" s="257"/>
      <c r="HE78" s="257"/>
      <c r="HF78" s="257"/>
      <c r="HG78" s="257"/>
      <c r="HH78" s="257"/>
      <c r="HI78" s="257"/>
      <c r="HJ78" s="257"/>
      <c r="HK78" s="257"/>
      <c r="HL78" s="257"/>
      <c r="HM78" s="257"/>
      <c r="HN78" s="257"/>
      <c r="HO78" s="257"/>
      <c r="HP78" s="257"/>
      <c r="HQ78" s="257"/>
      <c r="HR78" s="257"/>
      <c r="HS78" s="257"/>
      <c r="HT78" s="257"/>
      <c r="HU78" s="257"/>
      <c r="HV78" s="257"/>
      <c r="HW78" s="257"/>
      <c r="HX78" s="257"/>
      <c r="HY78" s="257"/>
      <c r="HZ78" s="257"/>
      <c r="IA78" s="257"/>
      <c r="IB78" s="257"/>
      <c r="IC78" s="257"/>
      <c r="ID78" s="257"/>
      <c r="IE78" s="257"/>
      <c r="IF78" s="257"/>
      <c r="IG78" s="257"/>
      <c r="IH78" s="257"/>
      <c r="II78" s="257"/>
      <c r="IJ78" s="257"/>
      <c r="IK78" s="257"/>
      <c r="IL78" s="257"/>
      <c r="IM78" s="257"/>
      <c r="IN78" s="257"/>
      <c r="IO78" s="257"/>
      <c r="IP78" s="257"/>
      <c r="IQ78" s="257"/>
      <c r="IR78" s="257"/>
      <c r="IS78" s="257"/>
      <c r="IT78" s="257"/>
      <c r="IU78" s="257"/>
      <c r="IV78" s="257"/>
      <c r="IW78" s="257"/>
      <c r="IX78" s="257"/>
      <c r="IY78" s="257"/>
      <c r="IZ78" s="257"/>
      <c r="JA78" s="257"/>
      <c r="JB78" s="257"/>
      <c r="JC78" s="257"/>
      <c r="JD78" s="257"/>
      <c r="JE78" s="257"/>
      <c r="JF78" s="257"/>
      <c r="JG78" s="257"/>
      <c r="JH78" s="257"/>
      <c r="JI78" s="257"/>
      <c r="JJ78" s="257"/>
      <c r="JK78" s="257"/>
      <c r="JL78" s="257"/>
      <c r="JM78" s="257"/>
      <c r="JN78" s="257"/>
      <c r="JO78" s="257"/>
      <c r="JP78" s="257"/>
      <c r="JQ78" s="257"/>
      <c r="JR78" s="257"/>
      <c r="JS78" s="257"/>
      <c r="JT78" s="257"/>
      <c r="JU78" s="257"/>
      <c r="JV78" s="257"/>
      <c r="JW78" s="257"/>
      <c r="JX78" s="257"/>
      <c r="JY78" s="257"/>
      <c r="JZ78" s="257"/>
      <c r="KA78" s="257"/>
      <c r="KB78" s="257"/>
      <c r="KC78" s="257"/>
      <c r="KD78" s="257"/>
      <c r="KE78" s="257"/>
      <c r="KF78" s="257"/>
      <c r="KG78" s="257"/>
      <c r="KH78" s="257"/>
      <c r="KI78" s="257"/>
      <c r="KJ78" s="257"/>
      <c r="KK78" s="257"/>
      <c r="KL78" s="257"/>
      <c r="KM78" s="257"/>
      <c r="KN78" s="257"/>
      <c r="KO78" s="257"/>
      <c r="KP78" s="257"/>
      <c r="KQ78" s="257"/>
      <c r="KR78" s="257"/>
      <c r="KS78" s="257"/>
      <c r="KT78" s="257"/>
      <c r="KU78" s="257"/>
      <c r="KV78" s="257"/>
      <c r="KW78" s="257"/>
      <c r="KX78" s="257"/>
      <c r="KY78" s="257"/>
      <c r="KZ78" s="257"/>
      <c r="LA78" s="257"/>
      <c r="LB78" s="257"/>
      <c r="LC78" s="257"/>
      <c r="LD78" s="257"/>
      <c r="LE78" s="257"/>
      <c r="LF78" s="257"/>
      <c r="LG78" s="257"/>
      <c r="LH78" s="257"/>
      <c r="LI78" s="257"/>
      <c r="LJ78" s="257"/>
      <c r="LK78" s="257"/>
      <c r="LL78" s="257"/>
      <c r="LM78" s="257"/>
      <c r="LN78" s="257"/>
      <c r="LO78" s="257"/>
      <c r="LP78" s="257"/>
      <c r="LQ78" s="257"/>
      <c r="LR78" s="257"/>
      <c r="LS78" s="257"/>
      <c r="LT78" s="257"/>
      <c r="LU78" s="257"/>
      <c r="LV78" s="257"/>
      <c r="LW78" s="257"/>
      <c r="LX78" s="257"/>
      <c r="LY78" s="257"/>
      <c r="LZ78" s="257"/>
      <c r="MA78" s="257"/>
      <c r="MB78" s="257"/>
      <c r="MC78" s="257"/>
      <c r="MD78" s="257"/>
      <c r="ME78" s="257"/>
      <c r="MF78" s="257"/>
      <c r="MG78" s="257"/>
      <c r="MH78" s="257"/>
      <c r="MI78" s="257"/>
      <c r="MJ78" s="257"/>
      <c r="MK78" s="257"/>
      <c r="ML78" s="257"/>
      <c r="MM78" s="257"/>
      <c r="MN78" s="257"/>
      <c r="MO78" s="257"/>
      <c r="MP78" s="257"/>
      <c r="MQ78" s="257"/>
      <c r="MR78" s="257"/>
      <c r="MS78" s="257"/>
      <c r="MT78" s="257"/>
      <c r="MU78" s="257"/>
      <c r="MV78" s="257"/>
      <c r="MW78" s="257"/>
      <c r="MX78" s="257"/>
      <c r="MY78" s="257"/>
      <c r="MZ78" s="257"/>
      <c r="NA78" s="257"/>
      <c r="NB78" s="257"/>
      <c r="NC78" s="257"/>
      <c r="ND78" s="257"/>
      <c r="NE78" s="257"/>
      <c r="NF78" s="257"/>
      <c r="NG78" s="257"/>
      <c r="NH78" s="257"/>
      <c r="NI78" s="257"/>
      <c r="NJ78" s="257"/>
      <c r="NK78" s="257"/>
      <c r="NL78" s="257"/>
      <c r="NM78" s="257"/>
      <c r="NN78" s="257"/>
      <c r="NO78" s="257"/>
      <c r="NP78" s="257"/>
      <c r="NQ78" s="257"/>
      <c r="NR78" s="257"/>
      <c r="NS78" s="257"/>
      <c r="NT78" s="257"/>
      <c r="NU78" s="257"/>
      <c r="NV78" s="257"/>
      <c r="NW78" s="257"/>
      <c r="NX78" s="257"/>
      <c r="NY78" s="257"/>
      <c r="NZ78" s="257"/>
      <c r="OA78" s="257"/>
      <c r="OB78" s="257"/>
      <c r="OC78" s="257"/>
      <c r="OD78" s="257"/>
      <c r="OE78" s="257"/>
      <c r="OF78" s="257"/>
      <c r="OG78" s="257"/>
      <c r="OH78" s="257"/>
      <c r="OI78" s="257"/>
      <c r="OJ78" s="257"/>
      <c r="OK78" s="257"/>
      <c r="OL78" s="257"/>
      <c r="OM78" s="257"/>
      <c r="ON78" s="257"/>
      <c r="OO78" s="257"/>
      <c r="OP78" s="257"/>
      <c r="OQ78" s="257"/>
      <c r="OR78" s="257"/>
      <c r="OS78" s="257"/>
      <c r="OT78" s="257"/>
      <c r="OU78" s="257"/>
      <c r="OV78" s="257"/>
      <c r="OW78" s="257"/>
      <c r="OX78" s="257"/>
      <c r="OY78" s="257"/>
      <c r="OZ78" s="257"/>
      <c r="PA78" s="257"/>
      <c r="PB78" s="257"/>
      <c r="PC78" s="257"/>
      <c r="PD78" s="257"/>
      <c r="PE78" s="257"/>
      <c r="PF78" s="257"/>
      <c r="PG78" s="257"/>
      <c r="PH78" s="257"/>
      <c r="PI78" s="257"/>
      <c r="PJ78" s="257"/>
      <c r="PK78" s="257"/>
      <c r="PL78" s="257"/>
      <c r="PM78" s="257"/>
      <c r="PN78" s="257"/>
      <c r="PO78" s="257"/>
      <c r="PP78" s="257"/>
      <c r="PQ78" s="257"/>
      <c r="PR78" s="257"/>
      <c r="PS78" s="257"/>
      <c r="PT78" s="257"/>
      <c r="PU78" s="257"/>
      <c r="PV78" s="257"/>
      <c r="PW78" s="257"/>
      <c r="PX78" s="257"/>
      <c r="PY78" s="257"/>
      <c r="PZ78" s="257"/>
      <c r="QA78" s="257"/>
      <c r="QB78" s="257"/>
      <c r="QC78" s="257"/>
      <c r="QD78" s="257"/>
      <c r="QE78" s="257"/>
      <c r="QF78" s="257"/>
      <c r="QG78" s="257"/>
      <c r="QH78" s="257"/>
      <c r="QI78" s="257"/>
      <c r="QJ78" s="257"/>
      <c r="QK78" s="257"/>
      <c r="QL78" s="257"/>
      <c r="QM78" s="257"/>
      <c r="QN78" s="257"/>
      <c r="QO78" s="257"/>
      <c r="QP78" s="257"/>
      <c r="QQ78" s="257"/>
      <c r="QR78" s="257"/>
      <c r="QS78" s="257"/>
      <c r="QT78" s="257"/>
      <c r="QU78" s="257"/>
      <c r="QV78" s="257"/>
      <c r="QW78" s="257"/>
      <c r="QX78" s="257"/>
      <c r="QY78" s="257"/>
      <c r="QZ78" s="257"/>
      <c r="RA78" s="257"/>
      <c r="RB78" s="257"/>
      <c r="RC78" s="257"/>
      <c r="RD78" s="257"/>
      <c r="RE78" s="257"/>
      <c r="RF78" s="257"/>
      <c r="RG78" s="257"/>
      <c r="RH78" s="257"/>
      <c r="RI78" s="257"/>
      <c r="RJ78" s="257"/>
      <c r="RK78" s="257"/>
      <c r="RL78" s="257"/>
      <c r="RM78" s="257"/>
      <c r="RN78" s="257"/>
      <c r="RO78" s="257"/>
      <c r="RP78" s="257"/>
      <c r="RQ78" s="257"/>
      <c r="RR78" s="257"/>
      <c r="RS78" s="257"/>
      <c r="RT78" s="257"/>
      <c r="RU78" s="257"/>
      <c r="RV78" s="257"/>
      <c r="RW78" s="257"/>
      <c r="RX78" s="257"/>
      <c r="RY78" s="257"/>
      <c r="RZ78" s="257"/>
      <c r="SA78" s="257"/>
      <c r="SB78" s="257"/>
      <c r="SC78" s="257"/>
      <c r="SD78" s="257"/>
      <c r="SE78" s="257"/>
      <c r="SF78" s="257"/>
      <c r="SG78" s="257"/>
      <c r="SH78" s="257"/>
      <c r="SI78" s="257"/>
      <c r="SJ78" s="257"/>
      <c r="SK78" s="257"/>
      <c r="SL78" s="257"/>
      <c r="SM78" s="257"/>
      <c r="SN78" s="257"/>
      <c r="SO78" s="257"/>
      <c r="SP78" s="257"/>
      <c r="SQ78" s="257"/>
      <c r="SR78" s="257"/>
      <c r="SS78" s="257"/>
      <c r="ST78" s="257"/>
      <c r="SU78" s="257"/>
      <c r="SV78" s="257"/>
      <c r="SW78" s="257"/>
      <c r="SX78" s="257"/>
      <c r="SY78" s="257"/>
      <c r="SZ78" s="257"/>
      <c r="TA78" s="257"/>
      <c r="TB78" s="257"/>
      <c r="TC78" s="257"/>
      <c r="TD78" s="257"/>
      <c r="TE78" s="257"/>
      <c r="TF78" s="257"/>
      <c r="TG78" s="257"/>
      <c r="TH78" s="257"/>
      <c r="TI78" s="257"/>
      <c r="TJ78" s="257"/>
      <c r="TK78" s="257"/>
      <c r="TL78" s="257"/>
      <c r="TM78" s="257"/>
      <c r="TN78" s="257"/>
      <c r="TO78" s="257"/>
      <c r="TP78" s="257"/>
      <c r="TQ78" s="257"/>
      <c r="TR78" s="257"/>
      <c r="TS78" s="257"/>
      <c r="TT78" s="257"/>
      <c r="TU78" s="257"/>
      <c r="TV78" s="257"/>
      <c r="TW78" s="257"/>
      <c r="TX78" s="257"/>
      <c r="TY78" s="257"/>
      <c r="TZ78" s="257"/>
      <c r="UA78" s="257"/>
      <c r="UB78" s="257"/>
      <c r="UC78" s="257"/>
      <c r="UD78" s="257"/>
      <c r="UE78" s="257"/>
      <c r="UF78" s="257"/>
      <c r="UG78" s="257"/>
      <c r="UH78" s="257"/>
      <c r="UI78" s="257"/>
      <c r="UJ78" s="257"/>
      <c r="UK78" s="257"/>
      <c r="UL78" s="257"/>
      <c r="UM78" s="257"/>
      <c r="UN78" s="257"/>
      <c r="UO78" s="257"/>
      <c r="UP78" s="257"/>
      <c r="UQ78" s="257"/>
      <c r="UR78" s="257"/>
      <c r="US78" s="257"/>
      <c r="UT78" s="257"/>
      <c r="UU78" s="257"/>
      <c r="UV78" s="257"/>
      <c r="UW78" s="257"/>
      <c r="UX78" s="257"/>
      <c r="UY78" s="257"/>
      <c r="UZ78" s="257"/>
      <c r="VA78" s="257"/>
      <c r="VB78" s="257"/>
      <c r="VC78" s="257"/>
      <c r="VD78" s="257"/>
      <c r="VE78" s="257"/>
      <c r="VF78" s="257"/>
      <c r="VG78" s="257"/>
      <c r="VH78" s="257"/>
      <c r="VI78" s="257"/>
      <c r="VJ78" s="257"/>
      <c r="VK78" s="257"/>
      <c r="VL78" s="257"/>
      <c r="VM78" s="257"/>
      <c r="VN78" s="257"/>
      <c r="VO78" s="257"/>
      <c r="VP78" s="257"/>
      <c r="VQ78" s="257"/>
      <c r="VR78" s="257"/>
      <c r="VS78" s="257"/>
      <c r="VT78" s="257"/>
      <c r="VU78" s="257"/>
      <c r="VV78" s="257"/>
      <c r="VW78" s="257"/>
      <c r="VX78" s="257"/>
      <c r="VY78" s="257"/>
      <c r="VZ78" s="257"/>
      <c r="WA78" s="257"/>
      <c r="WB78" s="257"/>
      <c r="WC78" s="257"/>
      <c r="WD78" s="257"/>
      <c r="WE78" s="257"/>
      <c r="WF78" s="257"/>
      <c r="WG78" s="257"/>
      <c r="WH78" s="257"/>
      <c r="WI78" s="257"/>
      <c r="WJ78" s="257"/>
      <c r="WK78" s="257"/>
      <c r="WL78" s="257"/>
      <c r="WM78" s="257"/>
      <c r="WN78" s="257"/>
      <c r="WO78" s="257"/>
      <c r="WP78" s="257"/>
      <c r="WQ78" s="257"/>
      <c r="WR78" s="257"/>
      <c r="WS78" s="257"/>
      <c r="WT78" s="257"/>
      <c r="WU78" s="257"/>
      <c r="WV78" s="257"/>
      <c r="WW78" s="257"/>
      <c r="WX78" s="257"/>
      <c r="WY78" s="257"/>
      <c r="WZ78" s="257"/>
      <c r="XA78" s="257"/>
      <c r="XB78" s="257"/>
      <c r="XC78" s="257"/>
      <c r="XD78" s="257"/>
      <c r="XE78" s="257"/>
      <c r="XF78" s="257"/>
      <c r="XG78" s="257"/>
      <c r="XH78" s="257"/>
      <c r="XI78" s="257"/>
      <c r="XJ78" s="257"/>
      <c r="XK78" s="257"/>
      <c r="XL78" s="257"/>
      <c r="XM78" s="257"/>
      <c r="XN78" s="257"/>
      <c r="XO78" s="257"/>
      <c r="XP78" s="257"/>
      <c r="XQ78" s="257"/>
      <c r="XR78" s="257"/>
      <c r="XS78" s="257"/>
      <c r="XT78" s="257"/>
      <c r="XU78" s="257"/>
      <c r="XV78" s="257"/>
      <c r="XW78" s="257"/>
      <c r="XX78" s="257"/>
      <c r="XY78" s="257"/>
      <c r="XZ78" s="257"/>
      <c r="YA78" s="257"/>
      <c r="YB78" s="257"/>
      <c r="YC78" s="257"/>
      <c r="YD78" s="257"/>
      <c r="YE78" s="257"/>
      <c r="YF78" s="257"/>
      <c r="YG78" s="257"/>
      <c r="YH78" s="257"/>
      <c r="YI78" s="257"/>
      <c r="YJ78" s="257"/>
      <c r="YK78" s="257"/>
      <c r="YL78" s="257"/>
      <c r="YM78" s="257"/>
      <c r="YN78" s="257"/>
      <c r="YO78" s="257"/>
      <c r="YP78" s="257"/>
      <c r="YQ78" s="257"/>
      <c r="YR78" s="257"/>
      <c r="YS78" s="257"/>
      <c r="YT78" s="257"/>
      <c r="YU78" s="257"/>
      <c r="YV78" s="257"/>
      <c r="YW78" s="257"/>
      <c r="YX78" s="257"/>
      <c r="YY78" s="257"/>
      <c r="YZ78" s="257"/>
      <c r="ZA78" s="257"/>
      <c r="ZB78" s="257"/>
      <c r="ZC78" s="257"/>
      <c r="ZD78" s="257"/>
      <c r="ZE78" s="257"/>
      <c r="ZF78" s="257"/>
      <c r="ZG78" s="257"/>
      <c r="ZH78" s="257"/>
      <c r="ZI78" s="257"/>
      <c r="ZJ78" s="257"/>
      <c r="ZK78" s="257"/>
      <c r="ZL78" s="257"/>
      <c r="ZM78" s="257"/>
      <c r="ZN78" s="257"/>
      <c r="ZO78" s="257"/>
      <c r="ZP78" s="257"/>
      <c r="ZQ78" s="257"/>
      <c r="ZR78" s="257"/>
      <c r="ZS78" s="257"/>
      <c r="ZT78" s="257"/>
      <c r="ZU78" s="257"/>
      <c r="ZV78" s="257"/>
      <c r="ZW78" s="257"/>
      <c r="ZX78" s="257"/>
      <c r="ZY78" s="257"/>
      <c r="ZZ78" s="257"/>
      <c r="AAA78" s="257"/>
      <c r="AAB78" s="257"/>
      <c r="AAC78" s="257"/>
      <c r="AAD78" s="257"/>
      <c r="AAE78" s="257"/>
      <c r="AAF78" s="257"/>
      <c r="AAG78" s="257"/>
      <c r="AAH78" s="257"/>
      <c r="AAI78" s="257"/>
      <c r="AAJ78" s="257"/>
      <c r="AAK78" s="257"/>
      <c r="AAL78" s="257"/>
      <c r="AAM78" s="257"/>
      <c r="AAN78" s="257"/>
      <c r="AAO78" s="257"/>
      <c r="AAP78" s="257"/>
      <c r="AAQ78" s="257"/>
      <c r="AAR78" s="257"/>
      <c r="AAS78" s="257"/>
      <c r="AAT78" s="257"/>
      <c r="AAU78" s="257"/>
      <c r="AAV78" s="257"/>
      <c r="AAW78" s="257"/>
      <c r="AAX78" s="257"/>
      <c r="AAY78" s="257"/>
      <c r="AAZ78" s="257"/>
      <c r="ABA78" s="257"/>
      <c r="ABB78" s="257"/>
      <c r="ABC78" s="257"/>
      <c r="ABD78" s="257"/>
      <c r="ABE78" s="257"/>
      <c r="ABF78" s="257"/>
      <c r="ABG78" s="257"/>
      <c r="ABH78" s="257"/>
      <c r="ABI78" s="257"/>
      <c r="ABJ78" s="257"/>
      <c r="ABK78" s="257"/>
      <c r="ABL78" s="257"/>
      <c r="ABM78" s="257"/>
      <c r="ABN78" s="257"/>
      <c r="ABO78" s="257"/>
      <c r="ABP78" s="257"/>
      <c r="ABQ78" s="257"/>
      <c r="ABR78" s="257"/>
      <c r="ABS78" s="257"/>
      <c r="ABT78" s="257"/>
      <c r="ABU78" s="257"/>
      <c r="ABV78" s="257"/>
      <c r="ABW78" s="257"/>
      <c r="ABX78" s="257"/>
      <c r="ABY78" s="257"/>
      <c r="ABZ78" s="257"/>
      <c r="ACA78" s="257"/>
      <c r="ACB78" s="257"/>
      <c r="ACC78" s="257"/>
      <c r="ACD78" s="257"/>
      <c r="ACE78" s="257"/>
      <c r="ACF78" s="257"/>
      <c r="ACG78" s="257"/>
      <c r="ACH78" s="257"/>
      <c r="ACI78" s="257"/>
      <c r="ACJ78" s="257"/>
      <c r="ACK78" s="257"/>
      <c r="ACL78" s="257"/>
      <c r="ACM78" s="257"/>
      <c r="ACN78" s="257"/>
      <c r="ACO78" s="257"/>
      <c r="ACP78" s="257"/>
      <c r="ACQ78" s="257"/>
      <c r="ACR78" s="257"/>
      <c r="ACS78" s="257"/>
      <c r="ACT78" s="257"/>
      <c r="ACU78" s="257"/>
      <c r="ACV78" s="257"/>
      <c r="ACW78" s="257"/>
      <c r="ACX78" s="257"/>
      <c r="ACY78" s="257"/>
      <c r="ACZ78" s="257"/>
      <c r="ADA78" s="257"/>
      <c r="ADB78" s="257"/>
      <c r="ADC78" s="257"/>
      <c r="ADD78" s="257"/>
      <c r="ADE78" s="257"/>
      <c r="ADF78" s="257"/>
      <c r="ADG78" s="257"/>
      <c r="ADH78" s="257"/>
      <c r="ADI78" s="257"/>
      <c r="ADJ78" s="257"/>
      <c r="ADK78" s="257"/>
      <c r="ADL78" s="257"/>
      <c r="ADM78" s="257"/>
      <c r="ADN78" s="257"/>
      <c r="ADO78" s="257"/>
      <c r="ADP78" s="257"/>
      <c r="ADQ78" s="257"/>
      <c r="ADR78" s="257"/>
      <c r="ADS78" s="257"/>
      <c r="ADT78" s="257"/>
      <c r="ADU78" s="257"/>
      <c r="ADV78" s="257"/>
      <c r="ADW78" s="257"/>
      <c r="ADX78" s="257"/>
      <c r="ADY78" s="257"/>
      <c r="ADZ78" s="257"/>
      <c r="AEA78" s="257"/>
      <c r="AEB78" s="257"/>
      <c r="AEC78" s="257"/>
      <c r="AED78" s="257"/>
      <c r="AEE78" s="257"/>
      <c r="AEF78" s="257"/>
      <c r="AEG78" s="257"/>
      <c r="AEH78" s="257"/>
      <c r="AEI78" s="257"/>
      <c r="AEJ78" s="257"/>
      <c r="AEK78" s="257"/>
      <c r="AEL78" s="257"/>
      <c r="AEM78" s="257"/>
      <c r="AEN78" s="257"/>
      <c r="AEO78" s="257"/>
      <c r="AEP78" s="257"/>
      <c r="AEQ78" s="257"/>
      <c r="AER78" s="257"/>
      <c r="AES78" s="257"/>
      <c r="AET78" s="257"/>
      <c r="AEU78" s="257"/>
      <c r="AEV78" s="257"/>
      <c r="AEW78" s="257"/>
      <c r="AEX78" s="257"/>
      <c r="AEY78" s="257"/>
      <c r="AEZ78" s="257"/>
      <c r="AFA78" s="257"/>
      <c r="AFB78" s="257"/>
      <c r="AFC78" s="257"/>
      <c r="AFD78" s="257"/>
      <c r="AFE78" s="257"/>
      <c r="AFF78" s="257"/>
      <c r="AFG78" s="257"/>
      <c r="AFH78" s="257"/>
      <c r="AFI78" s="257"/>
      <c r="AFJ78" s="257"/>
      <c r="AFK78" s="257"/>
      <c r="AFL78" s="257"/>
      <c r="AFM78" s="257"/>
      <c r="AFN78" s="257"/>
      <c r="AFO78" s="257"/>
      <c r="AFP78" s="257"/>
      <c r="AFQ78" s="257"/>
      <c r="AFR78" s="257"/>
      <c r="AFS78" s="257"/>
      <c r="AFT78" s="257"/>
      <c r="AFU78" s="257"/>
      <c r="AFV78" s="257"/>
      <c r="AFW78" s="257"/>
      <c r="AFX78" s="257"/>
      <c r="AFY78" s="257"/>
      <c r="AFZ78" s="257"/>
      <c r="AGA78" s="257"/>
      <c r="AGB78" s="257"/>
      <c r="AGC78" s="257"/>
      <c r="AGD78" s="257"/>
      <c r="AGE78" s="257"/>
      <c r="AGF78" s="257"/>
      <c r="AGG78" s="257"/>
      <c r="AGH78" s="257"/>
      <c r="AGI78" s="257"/>
      <c r="AGJ78" s="257"/>
      <c r="AGK78" s="257"/>
      <c r="AGL78" s="257"/>
      <c r="AGM78" s="257"/>
      <c r="AGN78" s="257"/>
      <c r="AGO78" s="257"/>
      <c r="AGP78" s="257"/>
      <c r="AGQ78" s="257"/>
      <c r="AGR78" s="257"/>
      <c r="AGS78" s="257"/>
      <c r="AGT78" s="257"/>
      <c r="AGU78" s="257"/>
      <c r="AGV78" s="257"/>
      <c r="AGW78" s="257"/>
      <c r="AGX78" s="257"/>
      <c r="AGY78" s="257"/>
      <c r="AGZ78" s="257"/>
      <c r="AHA78" s="257"/>
      <c r="AHB78" s="257"/>
      <c r="AHC78" s="257"/>
      <c r="AHD78" s="257"/>
      <c r="AHE78" s="257"/>
      <c r="AHF78" s="257"/>
      <c r="AHG78" s="257"/>
      <c r="AHH78" s="257"/>
      <c r="AHI78" s="257"/>
      <c r="AHJ78" s="257"/>
      <c r="AHK78" s="257"/>
      <c r="AHL78" s="257"/>
      <c r="AHM78" s="257"/>
      <c r="AHN78" s="257"/>
      <c r="AHO78" s="257"/>
      <c r="AHP78" s="257"/>
      <c r="AHQ78" s="257"/>
      <c r="AHR78" s="257"/>
      <c r="AHS78" s="257"/>
      <c r="AHT78" s="257"/>
      <c r="AHU78" s="257"/>
      <c r="AHV78" s="257"/>
      <c r="AHW78" s="257"/>
      <c r="AHX78" s="257"/>
      <c r="AHY78" s="257"/>
      <c r="AHZ78" s="257"/>
      <c r="AIA78" s="257"/>
      <c r="AIB78" s="257"/>
      <c r="AIC78" s="257"/>
      <c r="AID78" s="257"/>
      <c r="AIE78" s="257"/>
      <c r="AIF78" s="257"/>
      <c r="AIG78" s="257"/>
      <c r="AIH78" s="257"/>
      <c r="AII78" s="257"/>
      <c r="AIJ78" s="257"/>
      <c r="AIK78" s="257"/>
      <c r="AIL78" s="257"/>
      <c r="AIM78" s="257"/>
      <c r="AIN78" s="257"/>
      <c r="AIO78" s="257"/>
      <c r="AIP78" s="257"/>
      <c r="AIQ78" s="257"/>
      <c r="AIR78" s="257"/>
      <c r="AIS78" s="257"/>
      <c r="AIT78" s="257"/>
      <c r="AIU78" s="257"/>
      <c r="AIV78" s="257"/>
      <c r="AIW78" s="257"/>
      <c r="AIX78" s="257"/>
      <c r="AIY78" s="257"/>
      <c r="AIZ78" s="257"/>
      <c r="AJA78" s="257"/>
      <c r="AJB78" s="257"/>
      <c r="AJC78" s="257"/>
      <c r="AJD78" s="257"/>
      <c r="AJE78" s="257"/>
      <c r="AJF78" s="257"/>
      <c r="AJG78" s="257"/>
      <c r="AJH78" s="257"/>
      <c r="AJI78" s="257"/>
      <c r="AJJ78" s="257"/>
      <c r="AJK78" s="257"/>
      <c r="AJL78" s="257"/>
      <c r="AJM78" s="257"/>
      <c r="AJN78" s="257"/>
      <c r="AJO78" s="257"/>
      <c r="AJP78" s="257"/>
      <c r="AJQ78" s="257"/>
      <c r="AJR78" s="257"/>
      <c r="AJS78" s="257"/>
      <c r="AJT78" s="257"/>
      <c r="AJU78" s="257"/>
      <c r="AJV78" s="257"/>
      <c r="AJW78" s="257"/>
      <c r="AJX78" s="257"/>
      <c r="AJY78" s="257"/>
      <c r="AJZ78" s="257"/>
      <c r="AKA78" s="257"/>
      <c r="AKB78" s="257"/>
      <c r="AKC78" s="257"/>
      <c r="AKD78" s="257"/>
      <c r="AKE78" s="257"/>
      <c r="AKF78" s="257"/>
      <c r="AKG78" s="257"/>
      <c r="AKH78" s="257"/>
      <c r="AKI78" s="257"/>
      <c r="AKJ78" s="257"/>
      <c r="AKK78" s="257"/>
      <c r="AKL78" s="257"/>
      <c r="AKM78" s="257"/>
      <c r="AKN78" s="257"/>
      <c r="AKO78" s="257"/>
      <c r="AKP78" s="257"/>
      <c r="AKQ78" s="257"/>
      <c r="AKR78" s="257"/>
      <c r="AKS78" s="257"/>
      <c r="AKT78" s="257"/>
      <c r="AKU78" s="257"/>
      <c r="AKV78" s="257"/>
      <c r="AKW78" s="257"/>
      <c r="AKX78" s="257"/>
      <c r="AKY78" s="257"/>
      <c r="AKZ78" s="257"/>
      <c r="ALA78" s="257"/>
      <c r="ALB78" s="257"/>
      <c r="ALC78" s="257"/>
      <c r="ALD78" s="257"/>
      <c r="ALE78" s="257"/>
      <c r="ALF78" s="257"/>
      <c r="ALG78" s="257"/>
      <c r="ALH78" s="257"/>
      <c r="ALI78" s="257"/>
      <c r="ALJ78" s="257"/>
      <c r="ALK78" s="257"/>
      <c r="ALL78" s="257"/>
      <c r="ALM78" s="257"/>
      <c r="ALN78" s="257"/>
      <c r="ALO78" s="257"/>
      <c r="ALP78" s="257"/>
      <c r="ALQ78" s="257"/>
      <c r="ALR78" s="257"/>
      <c r="ALS78" s="257"/>
      <c r="ALT78" s="257"/>
      <c r="ALU78" s="257"/>
      <c r="ALV78" s="257"/>
      <c r="ALW78" s="257"/>
      <c r="ALX78" s="257"/>
      <c r="ALY78" s="257"/>
      <c r="ALZ78" s="257"/>
      <c r="AMA78" s="257"/>
      <c r="AMB78" s="257"/>
      <c r="AMC78" s="257"/>
      <c r="AMD78" s="257"/>
      <c r="AME78" s="257"/>
      <c r="AMF78" s="257"/>
      <c r="AMG78" s="257"/>
      <c r="AMH78" s="257"/>
      <c r="AMI78" s="257"/>
      <c r="AMJ78" s="36"/>
    </row>
    <row r="79" spans="1:1024" s="27" customFormat="1" ht="11.25">
      <c r="A79" s="33" t="s">
        <v>76</v>
      </c>
    </row>
    <row r="80" spans="1:1024" s="27" customFormat="1" ht="37.5" customHeight="1">
      <c r="A80" s="257" t="s">
        <v>77</v>
      </c>
      <c r="B80" s="257"/>
    </row>
    <row r="81" spans="1:1024" s="27" customFormat="1" ht="12.75" customHeight="1">
      <c r="A81" s="36"/>
      <c r="B81" s="52"/>
      <c r="C81" s="52"/>
    </row>
    <row r="82" spans="1:1024" s="27" customFormat="1" ht="17.25" customHeight="1">
      <c r="A82" s="33" t="s">
        <v>78</v>
      </c>
      <c r="B82" s="26"/>
      <c r="C82" s="26"/>
      <c r="D82" s="26"/>
      <c r="E82" s="26"/>
      <c r="F82" s="26"/>
      <c r="G82" s="26"/>
      <c r="H82" s="26"/>
      <c r="I82" s="26"/>
      <c r="J82" s="26"/>
      <c r="K82" s="26"/>
      <c r="L82" s="26"/>
      <c r="M82" s="26"/>
      <c r="N82" s="26"/>
      <c r="O82" s="26"/>
      <c r="P82" s="26"/>
    </row>
    <row r="83" spans="1:1024" s="34" customFormat="1" ht="46.5" customHeight="1">
      <c r="A83" s="257" t="s">
        <v>79</v>
      </c>
      <c r="B83" s="257"/>
      <c r="C83" s="2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57"/>
      <c r="AM83" s="257"/>
      <c r="AN83" s="257"/>
      <c r="AO83" s="257"/>
      <c r="AP83" s="257"/>
      <c r="AQ83" s="257"/>
      <c r="AR83" s="257"/>
      <c r="AS83" s="257"/>
      <c r="AT83" s="257"/>
      <c r="AU83" s="257"/>
      <c r="AV83" s="257"/>
      <c r="AW83" s="257"/>
      <c r="AX83" s="257"/>
      <c r="AY83" s="257"/>
      <c r="AZ83" s="257"/>
      <c r="BA83" s="257"/>
      <c r="BB83" s="257"/>
      <c r="BC83" s="257"/>
      <c r="BD83" s="257"/>
      <c r="BE83" s="257"/>
      <c r="BF83" s="257"/>
      <c r="BG83" s="257"/>
      <c r="BH83" s="257"/>
      <c r="BI83" s="257"/>
      <c r="BJ83" s="257"/>
      <c r="BK83" s="257"/>
      <c r="BL83" s="257"/>
      <c r="BM83" s="257"/>
      <c r="BN83" s="257"/>
      <c r="BO83" s="257"/>
      <c r="BP83" s="257"/>
      <c r="BQ83" s="257"/>
      <c r="BR83" s="257"/>
      <c r="BS83" s="257"/>
      <c r="BT83" s="257"/>
      <c r="BU83" s="257"/>
      <c r="BV83" s="257"/>
      <c r="BW83" s="257"/>
      <c r="BX83" s="257"/>
      <c r="BY83" s="257"/>
      <c r="BZ83" s="257"/>
      <c r="CA83" s="257"/>
      <c r="CB83" s="257"/>
      <c r="CC83" s="257"/>
      <c r="CD83" s="257"/>
      <c r="CE83" s="257"/>
      <c r="CF83" s="257"/>
      <c r="CG83" s="257"/>
      <c r="CH83" s="257"/>
      <c r="CI83" s="257"/>
      <c r="CJ83" s="257"/>
      <c r="CK83" s="257"/>
      <c r="CL83" s="257"/>
      <c r="CM83" s="257"/>
      <c r="CN83" s="257"/>
      <c r="CO83" s="257"/>
      <c r="CP83" s="257"/>
      <c r="CQ83" s="257"/>
      <c r="CR83" s="257"/>
      <c r="CS83" s="257"/>
      <c r="CT83" s="257"/>
      <c r="CU83" s="257"/>
      <c r="CV83" s="257"/>
      <c r="CW83" s="257"/>
      <c r="CX83" s="257"/>
      <c r="CY83" s="257"/>
      <c r="CZ83" s="257"/>
      <c r="DA83" s="257"/>
      <c r="DB83" s="257"/>
      <c r="DC83" s="257"/>
      <c r="DD83" s="257"/>
      <c r="DE83" s="257"/>
      <c r="DF83" s="257"/>
      <c r="DG83" s="257"/>
      <c r="DH83" s="257"/>
      <c r="DI83" s="257"/>
      <c r="DJ83" s="257"/>
      <c r="DK83" s="257"/>
      <c r="DL83" s="257"/>
      <c r="DM83" s="257"/>
      <c r="DN83" s="257"/>
      <c r="DO83" s="257"/>
      <c r="DP83" s="257"/>
      <c r="DQ83" s="257"/>
      <c r="DR83" s="257"/>
      <c r="DS83" s="257"/>
      <c r="DT83" s="257"/>
      <c r="DU83" s="257"/>
      <c r="DV83" s="257"/>
      <c r="DW83" s="257"/>
      <c r="DX83" s="257"/>
      <c r="DY83" s="257"/>
      <c r="DZ83" s="257"/>
      <c r="EA83" s="257"/>
      <c r="EB83" s="257"/>
      <c r="EC83" s="257"/>
      <c r="ED83" s="257"/>
      <c r="EE83" s="257"/>
      <c r="EF83" s="257"/>
      <c r="EG83" s="257"/>
      <c r="EH83" s="257"/>
      <c r="EI83" s="257"/>
      <c r="EJ83" s="257"/>
      <c r="EK83" s="257"/>
      <c r="EL83" s="257"/>
      <c r="EM83" s="257"/>
      <c r="EN83" s="257"/>
      <c r="EO83" s="257"/>
      <c r="EP83" s="257"/>
      <c r="EQ83" s="257"/>
      <c r="ER83" s="257"/>
      <c r="ES83" s="257"/>
      <c r="ET83" s="257"/>
      <c r="EU83" s="257"/>
      <c r="EV83" s="257"/>
      <c r="EW83" s="257"/>
      <c r="EX83" s="257"/>
      <c r="EY83" s="257"/>
      <c r="EZ83" s="257"/>
      <c r="FA83" s="257"/>
      <c r="FB83" s="257"/>
      <c r="FC83" s="257"/>
      <c r="FD83" s="257"/>
      <c r="FE83" s="257"/>
      <c r="FF83" s="257"/>
      <c r="FG83" s="257"/>
      <c r="FH83" s="257"/>
      <c r="FI83" s="257"/>
      <c r="FJ83" s="257"/>
      <c r="FK83" s="257"/>
      <c r="FL83" s="257"/>
      <c r="FM83" s="257"/>
      <c r="FN83" s="257"/>
      <c r="FO83" s="257"/>
      <c r="FP83" s="257"/>
      <c r="FQ83" s="257"/>
      <c r="FR83" s="257"/>
      <c r="FS83" s="257"/>
      <c r="FT83" s="257"/>
      <c r="FU83" s="257"/>
      <c r="FV83" s="257"/>
      <c r="FW83" s="257"/>
      <c r="FX83" s="257"/>
      <c r="FY83" s="257"/>
      <c r="FZ83" s="257"/>
      <c r="GA83" s="257"/>
      <c r="GB83" s="257"/>
      <c r="GC83" s="257"/>
      <c r="GD83" s="257"/>
      <c r="GE83" s="257"/>
      <c r="GF83" s="257"/>
      <c r="GG83" s="257"/>
      <c r="GH83" s="257"/>
      <c r="GI83" s="257"/>
      <c r="GJ83" s="257"/>
      <c r="GK83" s="257"/>
      <c r="GL83" s="257"/>
      <c r="GM83" s="257"/>
      <c r="GN83" s="257"/>
      <c r="GO83" s="257"/>
      <c r="GP83" s="257"/>
      <c r="GQ83" s="257"/>
      <c r="GR83" s="257"/>
      <c r="GS83" s="257"/>
      <c r="GT83" s="257"/>
      <c r="GU83" s="257"/>
      <c r="GV83" s="257"/>
      <c r="GW83" s="257"/>
      <c r="GX83" s="257"/>
      <c r="GY83" s="257"/>
      <c r="GZ83" s="257"/>
      <c r="HA83" s="257"/>
      <c r="HB83" s="257"/>
      <c r="HC83" s="257"/>
      <c r="HD83" s="257"/>
      <c r="HE83" s="257"/>
      <c r="HF83" s="257"/>
      <c r="HG83" s="257"/>
      <c r="HH83" s="257"/>
      <c r="HI83" s="257"/>
      <c r="HJ83" s="257"/>
      <c r="HK83" s="257"/>
      <c r="HL83" s="257"/>
      <c r="HM83" s="257"/>
      <c r="HN83" s="257"/>
      <c r="HO83" s="257"/>
      <c r="HP83" s="257"/>
      <c r="HQ83" s="257"/>
      <c r="HR83" s="257"/>
      <c r="HS83" s="257"/>
      <c r="HT83" s="257"/>
      <c r="HU83" s="257"/>
      <c r="HV83" s="257"/>
      <c r="HW83" s="257"/>
      <c r="HX83" s="257"/>
      <c r="HY83" s="257"/>
      <c r="HZ83" s="257"/>
      <c r="IA83" s="257"/>
      <c r="IB83" s="257"/>
      <c r="IC83" s="257"/>
      <c r="ID83" s="257"/>
      <c r="IE83" s="257"/>
      <c r="IF83" s="257"/>
      <c r="IG83" s="257"/>
      <c r="IH83" s="257"/>
      <c r="II83" s="257"/>
      <c r="IJ83" s="257"/>
      <c r="IK83" s="257"/>
      <c r="IL83" s="257"/>
      <c r="IM83" s="257"/>
      <c r="IN83" s="257"/>
      <c r="IO83" s="257"/>
      <c r="IP83" s="257"/>
      <c r="IQ83" s="257"/>
      <c r="IR83" s="257"/>
      <c r="IS83" s="257"/>
      <c r="IT83" s="257"/>
      <c r="IU83" s="257"/>
      <c r="IV83" s="257"/>
      <c r="IW83" s="257"/>
      <c r="IX83" s="257"/>
      <c r="IY83" s="257"/>
      <c r="IZ83" s="257"/>
      <c r="JA83" s="257"/>
      <c r="JB83" s="257"/>
      <c r="JC83" s="257"/>
      <c r="JD83" s="257"/>
      <c r="JE83" s="257"/>
      <c r="JF83" s="257"/>
      <c r="JG83" s="257"/>
      <c r="JH83" s="257"/>
      <c r="JI83" s="257"/>
      <c r="JJ83" s="257"/>
      <c r="JK83" s="257"/>
      <c r="JL83" s="257"/>
      <c r="JM83" s="257"/>
      <c r="JN83" s="257"/>
      <c r="JO83" s="257"/>
      <c r="JP83" s="257"/>
      <c r="JQ83" s="257"/>
      <c r="JR83" s="257"/>
      <c r="JS83" s="257"/>
      <c r="JT83" s="257"/>
      <c r="JU83" s="257"/>
      <c r="JV83" s="257"/>
      <c r="JW83" s="257"/>
      <c r="JX83" s="257"/>
      <c r="JY83" s="257"/>
      <c r="JZ83" s="257"/>
      <c r="KA83" s="257"/>
      <c r="KB83" s="257"/>
      <c r="KC83" s="257"/>
      <c r="KD83" s="257"/>
      <c r="KE83" s="257"/>
      <c r="KF83" s="257"/>
      <c r="KG83" s="257"/>
      <c r="KH83" s="257"/>
      <c r="KI83" s="257"/>
      <c r="KJ83" s="257"/>
      <c r="KK83" s="257"/>
      <c r="KL83" s="257"/>
      <c r="KM83" s="257"/>
      <c r="KN83" s="257"/>
      <c r="KO83" s="257"/>
      <c r="KP83" s="257"/>
      <c r="KQ83" s="257"/>
      <c r="KR83" s="257"/>
      <c r="KS83" s="257"/>
      <c r="KT83" s="257"/>
      <c r="KU83" s="257"/>
      <c r="KV83" s="257"/>
      <c r="KW83" s="257"/>
      <c r="KX83" s="257"/>
      <c r="KY83" s="257"/>
      <c r="KZ83" s="257"/>
      <c r="LA83" s="257"/>
      <c r="LB83" s="257"/>
      <c r="LC83" s="257"/>
      <c r="LD83" s="257"/>
      <c r="LE83" s="257"/>
      <c r="LF83" s="257"/>
      <c r="LG83" s="257"/>
      <c r="LH83" s="257"/>
      <c r="LI83" s="257"/>
      <c r="LJ83" s="257"/>
      <c r="LK83" s="257"/>
      <c r="LL83" s="257"/>
      <c r="LM83" s="257"/>
      <c r="LN83" s="257"/>
      <c r="LO83" s="257"/>
      <c r="LP83" s="257"/>
      <c r="LQ83" s="257"/>
      <c r="LR83" s="257"/>
      <c r="LS83" s="257"/>
      <c r="LT83" s="257"/>
      <c r="LU83" s="257"/>
      <c r="LV83" s="257"/>
      <c r="LW83" s="257"/>
      <c r="LX83" s="257"/>
      <c r="LY83" s="257"/>
      <c r="LZ83" s="257"/>
      <c r="MA83" s="257"/>
      <c r="MB83" s="257"/>
      <c r="MC83" s="257"/>
      <c r="MD83" s="257"/>
      <c r="ME83" s="257"/>
      <c r="MF83" s="257"/>
      <c r="MG83" s="257"/>
      <c r="MH83" s="257"/>
      <c r="MI83" s="257"/>
      <c r="MJ83" s="257"/>
      <c r="MK83" s="257"/>
      <c r="ML83" s="257"/>
      <c r="MM83" s="257"/>
      <c r="MN83" s="257"/>
      <c r="MO83" s="257"/>
      <c r="MP83" s="257"/>
      <c r="MQ83" s="257"/>
      <c r="MR83" s="257"/>
      <c r="MS83" s="257"/>
      <c r="MT83" s="257"/>
      <c r="MU83" s="257"/>
      <c r="MV83" s="257"/>
      <c r="MW83" s="257"/>
      <c r="MX83" s="257"/>
      <c r="MY83" s="257"/>
      <c r="MZ83" s="257"/>
      <c r="NA83" s="257"/>
      <c r="NB83" s="257"/>
      <c r="NC83" s="257"/>
      <c r="ND83" s="257"/>
      <c r="NE83" s="257"/>
      <c r="NF83" s="257"/>
      <c r="NG83" s="257"/>
      <c r="NH83" s="257"/>
      <c r="NI83" s="257"/>
      <c r="NJ83" s="257"/>
      <c r="NK83" s="257"/>
      <c r="NL83" s="257"/>
      <c r="NM83" s="257"/>
      <c r="NN83" s="257"/>
      <c r="NO83" s="257"/>
      <c r="NP83" s="257"/>
      <c r="NQ83" s="257"/>
      <c r="NR83" s="257"/>
      <c r="NS83" s="257"/>
      <c r="NT83" s="257"/>
      <c r="NU83" s="257"/>
      <c r="NV83" s="257"/>
      <c r="NW83" s="257"/>
      <c r="NX83" s="257"/>
      <c r="NY83" s="257"/>
      <c r="NZ83" s="257"/>
      <c r="OA83" s="257"/>
      <c r="OB83" s="257"/>
      <c r="OC83" s="257"/>
      <c r="OD83" s="257"/>
      <c r="OE83" s="257"/>
      <c r="OF83" s="257"/>
      <c r="OG83" s="257"/>
      <c r="OH83" s="257"/>
      <c r="OI83" s="257"/>
      <c r="OJ83" s="257"/>
      <c r="OK83" s="257"/>
      <c r="OL83" s="257"/>
      <c r="OM83" s="257"/>
      <c r="ON83" s="257"/>
      <c r="OO83" s="257"/>
      <c r="OP83" s="257"/>
      <c r="OQ83" s="257"/>
      <c r="OR83" s="257"/>
      <c r="OS83" s="257"/>
      <c r="OT83" s="257"/>
      <c r="OU83" s="257"/>
      <c r="OV83" s="257"/>
      <c r="OW83" s="257"/>
      <c r="OX83" s="257"/>
      <c r="OY83" s="257"/>
      <c r="OZ83" s="257"/>
      <c r="PA83" s="257"/>
      <c r="PB83" s="257"/>
      <c r="PC83" s="257"/>
      <c r="PD83" s="257"/>
      <c r="PE83" s="257"/>
      <c r="PF83" s="257"/>
      <c r="PG83" s="257"/>
      <c r="PH83" s="257"/>
      <c r="PI83" s="257"/>
      <c r="PJ83" s="257"/>
      <c r="PK83" s="257"/>
      <c r="PL83" s="257"/>
      <c r="PM83" s="257"/>
      <c r="PN83" s="257"/>
      <c r="PO83" s="257"/>
      <c r="PP83" s="257"/>
      <c r="PQ83" s="257"/>
      <c r="PR83" s="257"/>
      <c r="PS83" s="257"/>
      <c r="PT83" s="257"/>
      <c r="PU83" s="257"/>
      <c r="PV83" s="257"/>
      <c r="PW83" s="257"/>
      <c r="PX83" s="257"/>
      <c r="PY83" s="257"/>
      <c r="PZ83" s="257"/>
      <c r="QA83" s="257"/>
      <c r="QB83" s="257"/>
      <c r="QC83" s="257"/>
      <c r="QD83" s="257"/>
      <c r="QE83" s="257"/>
      <c r="QF83" s="257"/>
      <c r="QG83" s="257"/>
      <c r="QH83" s="257"/>
      <c r="QI83" s="257"/>
      <c r="QJ83" s="257"/>
      <c r="QK83" s="257"/>
      <c r="QL83" s="257"/>
      <c r="QM83" s="257"/>
      <c r="QN83" s="257"/>
      <c r="QO83" s="257"/>
      <c r="QP83" s="257"/>
      <c r="QQ83" s="257"/>
      <c r="QR83" s="257"/>
      <c r="QS83" s="257"/>
      <c r="QT83" s="257"/>
      <c r="QU83" s="257"/>
      <c r="QV83" s="257"/>
      <c r="QW83" s="257"/>
      <c r="QX83" s="257"/>
      <c r="QY83" s="257"/>
      <c r="QZ83" s="257"/>
      <c r="RA83" s="257"/>
      <c r="RB83" s="257"/>
      <c r="RC83" s="257"/>
      <c r="RD83" s="257"/>
      <c r="RE83" s="257"/>
      <c r="RF83" s="257"/>
      <c r="RG83" s="257"/>
      <c r="RH83" s="257"/>
      <c r="RI83" s="257"/>
      <c r="RJ83" s="257"/>
      <c r="RK83" s="257"/>
      <c r="RL83" s="257"/>
      <c r="RM83" s="257"/>
      <c r="RN83" s="257"/>
      <c r="RO83" s="257"/>
      <c r="RP83" s="257"/>
      <c r="RQ83" s="257"/>
      <c r="RR83" s="257"/>
      <c r="RS83" s="257"/>
      <c r="RT83" s="257"/>
      <c r="RU83" s="257"/>
      <c r="RV83" s="257"/>
      <c r="RW83" s="257"/>
      <c r="RX83" s="257"/>
      <c r="RY83" s="257"/>
      <c r="RZ83" s="257"/>
      <c r="SA83" s="257"/>
      <c r="SB83" s="257"/>
      <c r="SC83" s="257"/>
      <c r="SD83" s="257"/>
      <c r="SE83" s="257"/>
      <c r="SF83" s="257"/>
      <c r="SG83" s="257"/>
      <c r="SH83" s="257"/>
      <c r="SI83" s="257"/>
      <c r="SJ83" s="257"/>
      <c r="SK83" s="257"/>
      <c r="SL83" s="257"/>
      <c r="SM83" s="257"/>
      <c r="SN83" s="257"/>
      <c r="SO83" s="257"/>
      <c r="SP83" s="257"/>
      <c r="SQ83" s="257"/>
      <c r="SR83" s="257"/>
      <c r="SS83" s="257"/>
      <c r="ST83" s="257"/>
      <c r="SU83" s="257"/>
      <c r="SV83" s="257"/>
      <c r="SW83" s="257"/>
      <c r="SX83" s="257"/>
      <c r="SY83" s="257"/>
      <c r="SZ83" s="257"/>
      <c r="TA83" s="257"/>
      <c r="TB83" s="257"/>
      <c r="TC83" s="257"/>
      <c r="TD83" s="257"/>
      <c r="TE83" s="257"/>
      <c r="TF83" s="257"/>
      <c r="TG83" s="257"/>
      <c r="TH83" s="257"/>
      <c r="TI83" s="257"/>
      <c r="TJ83" s="257"/>
      <c r="TK83" s="257"/>
      <c r="TL83" s="257"/>
      <c r="TM83" s="257"/>
      <c r="TN83" s="257"/>
      <c r="TO83" s="257"/>
      <c r="TP83" s="257"/>
      <c r="TQ83" s="257"/>
      <c r="TR83" s="257"/>
      <c r="TS83" s="257"/>
      <c r="TT83" s="257"/>
      <c r="TU83" s="257"/>
      <c r="TV83" s="257"/>
      <c r="TW83" s="257"/>
      <c r="TX83" s="257"/>
      <c r="TY83" s="257"/>
      <c r="TZ83" s="257"/>
      <c r="UA83" s="257"/>
      <c r="UB83" s="257"/>
      <c r="UC83" s="257"/>
      <c r="UD83" s="257"/>
      <c r="UE83" s="257"/>
      <c r="UF83" s="257"/>
      <c r="UG83" s="257"/>
      <c r="UH83" s="257"/>
      <c r="UI83" s="257"/>
      <c r="UJ83" s="257"/>
      <c r="UK83" s="257"/>
      <c r="UL83" s="257"/>
      <c r="UM83" s="257"/>
      <c r="UN83" s="257"/>
      <c r="UO83" s="257"/>
      <c r="UP83" s="257"/>
      <c r="UQ83" s="257"/>
      <c r="UR83" s="257"/>
      <c r="US83" s="257"/>
      <c r="UT83" s="257"/>
      <c r="UU83" s="257"/>
      <c r="UV83" s="257"/>
      <c r="UW83" s="257"/>
      <c r="UX83" s="257"/>
      <c r="UY83" s="257"/>
      <c r="UZ83" s="257"/>
      <c r="VA83" s="257"/>
      <c r="VB83" s="257"/>
      <c r="VC83" s="257"/>
      <c r="VD83" s="257"/>
      <c r="VE83" s="257"/>
      <c r="VF83" s="257"/>
      <c r="VG83" s="257"/>
      <c r="VH83" s="257"/>
      <c r="VI83" s="257"/>
      <c r="VJ83" s="257"/>
      <c r="VK83" s="257"/>
      <c r="VL83" s="257"/>
      <c r="VM83" s="257"/>
      <c r="VN83" s="257"/>
      <c r="VO83" s="257"/>
      <c r="VP83" s="257"/>
      <c r="VQ83" s="257"/>
      <c r="VR83" s="257"/>
      <c r="VS83" s="257"/>
      <c r="VT83" s="257"/>
      <c r="VU83" s="257"/>
      <c r="VV83" s="257"/>
      <c r="VW83" s="257"/>
      <c r="VX83" s="257"/>
      <c r="VY83" s="257"/>
      <c r="VZ83" s="257"/>
      <c r="WA83" s="257"/>
      <c r="WB83" s="257"/>
      <c r="WC83" s="257"/>
      <c r="WD83" s="257"/>
      <c r="WE83" s="257"/>
      <c r="WF83" s="257"/>
      <c r="WG83" s="257"/>
      <c r="WH83" s="257"/>
      <c r="WI83" s="257"/>
      <c r="WJ83" s="257"/>
      <c r="WK83" s="257"/>
      <c r="WL83" s="257"/>
      <c r="WM83" s="257"/>
      <c r="WN83" s="257"/>
      <c r="WO83" s="257"/>
      <c r="WP83" s="257"/>
      <c r="WQ83" s="257"/>
      <c r="WR83" s="257"/>
      <c r="WS83" s="257"/>
      <c r="WT83" s="257"/>
      <c r="WU83" s="257"/>
      <c r="WV83" s="257"/>
      <c r="WW83" s="257"/>
      <c r="WX83" s="257"/>
      <c r="WY83" s="257"/>
      <c r="WZ83" s="257"/>
      <c r="XA83" s="257"/>
      <c r="XB83" s="257"/>
      <c r="XC83" s="257"/>
      <c r="XD83" s="257"/>
      <c r="XE83" s="257"/>
      <c r="XF83" s="257"/>
      <c r="XG83" s="257"/>
      <c r="XH83" s="257"/>
      <c r="XI83" s="257"/>
      <c r="XJ83" s="257"/>
      <c r="XK83" s="257"/>
      <c r="XL83" s="257"/>
      <c r="XM83" s="257"/>
      <c r="XN83" s="257"/>
      <c r="XO83" s="257"/>
      <c r="XP83" s="257"/>
      <c r="XQ83" s="257"/>
      <c r="XR83" s="257"/>
      <c r="XS83" s="257"/>
      <c r="XT83" s="257"/>
      <c r="XU83" s="257"/>
      <c r="XV83" s="257"/>
      <c r="XW83" s="257"/>
      <c r="XX83" s="257"/>
      <c r="XY83" s="257"/>
      <c r="XZ83" s="257"/>
      <c r="YA83" s="257"/>
      <c r="YB83" s="257"/>
      <c r="YC83" s="257"/>
      <c r="YD83" s="257"/>
      <c r="YE83" s="257"/>
      <c r="YF83" s="257"/>
      <c r="YG83" s="257"/>
      <c r="YH83" s="257"/>
      <c r="YI83" s="257"/>
      <c r="YJ83" s="257"/>
      <c r="YK83" s="257"/>
      <c r="YL83" s="257"/>
      <c r="YM83" s="257"/>
      <c r="YN83" s="257"/>
      <c r="YO83" s="257"/>
      <c r="YP83" s="257"/>
      <c r="YQ83" s="257"/>
      <c r="YR83" s="257"/>
      <c r="YS83" s="257"/>
      <c r="YT83" s="257"/>
      <c r="YU83" s="257"/>
      <c r="YV83" s="257"/>
      <c r="YW83" s="257"/>
      <c r="YX83" s="257"/>
      <c r="YY83" s="257"/>
      <c r="YZ83" s="257"/>
      <c r="ZA83" s="257"/>
      <c r="ZB83" s="257"/>
      <c r="ZC83" s="257"/>
      <c r="ZD83" s="257"/>
      <c r="ZE83" s="257"/>
      <c r="ZF83" s="257"/>
      <c r="ZG83" s="257"/>
      <c r="ZH83" s="257"/>
      <c r="ZI83" s="257"/>
      <c r="ZJ83" s="257"/>
      <c r="ZK83" s="257"/>
      <c r="ZL83" s="257"/>
      <c r="ZM83" s="257"/>
      <c r="ZN83" s="257"/>
      <c r="ZO83" s="257"/>
      <c r="ZP83" s="257"/>
      <c r="ZQ83" s="257"/>
      <c r="ZR83" s="257"/>
      <c r="ZS83" s="257"/>
      <c r="ZT83" s="257"/>
      <c r="ZU83" s="257"/>
      <c r="ZV83" s="257"/>
      <c r="ZW83" s="257"/>
      <c r="ZX83" s="257"/>
      <c r="ZY83" s="257"/>
      <c r="ZZ83" s="257"/>
      <c r="AAA83" s="257"/>
      <c r="AAB83" s="257"/>
      <c r="AAC83" s="257"/>
      <c r="AAD83" s="257"/>
      <c r="AAE83" s="257"/>
      <c r="AAF83" s="257"/>
      <c r="AAG83" s="257"/>
      <c r="AAH83" s="257"/>
      <c r="AAI83" s="257"/>
      <c r="AAJ83" s="257"/>
      <c r="AAK83" s="257"/>
      <c r="AAL83" s="257"/>
      <c r="AAM83" s="257"/>
      <c r="AAN83" s="257"/>
      <c r="AAO83" s="257"/>
      <c r="AAP83" s="257"/>
      <c r="AAQ83" s="257"/>
      <c r="AAR83" s="257"/>
      <c r="AAS83" s="257"/>
      <c r="AAT83" s="257"/>
      <c r="AAU83" s="257"/>
      <c r="AAV83" s="257"/>
      <c r="AAW83" s="257"/>
      <c r="AAX83" s="257"/>
      <c r="AAY83" s="257"/>
      <c r="AAZ83" s="257"/>
      <c r="ABA83" s="257"/>
      <c r="ABB83" s="257"/>
      <c r="ABC83" s="257"/>
      <c r="ABD83" s="257"/>
      <c r="ABE83" s="257"/>
      <c r="ABF83" s="257"/>
      <c r="ABG83" s="257"/>
      <c r="ABH83" s="257"/>
      <c r="ABI83" s="257"/>
      <c r="ABJ83" s="257"/>
      <c r="ABK83" s="257"/>
      <c r="ABL83" s="257"/>
      <c r="ABM83" s="257"/>
      <c r="ABN83" s="257"/>
      <c r="ABO83" s="257"/>
      <c r="ABP83" s="257"/>
      <c r="ABQ83" s="257"/>
      <c r="ABR83" s="257"/>
      <c r="ABS83" s="257"/>
      <c r="ABT83" s="257"/>
      <c r="ABU83" s="257"/>
      <c r="ABV83" s="257"/>
      <c r="ABW83" s="257"/>
      <c r="ABX83" s="257"/>
      <c r="ABY83" s="257"/>
      <c r="ABZ83" s="257"/>
      <c r="ACA83" s="257"/>
      <c r="ACB83" s="257"/>
      <c r="ACC83" s="257"/>
      <c r="ACD83" s="257"/>
      <c r="ACE83" s="257"/>
      <c r="ACF83" s="257"/>
      <c r="ACG83" s="257"/>
      <c r="ACH83" s="257"/>
      <c r="ACI83" s="257"/>
      <c r="ACJ83" s="257"/>
      <c r="ACK83" s="257"/>
      <c r="ACL83" s="257"/>
      <c r="ACM83" s="257"/>
      <c r="ACN83" s="257"/>
      <c r="ACO83" s="257"/>
      <c r="ACP83" s="257"/>
      <c r="ACQ83" s="257"/>
      <c r="ACR83" s="257"/>
      <c r="ACS83" s="257"/>
      <c r="ACT83" s="257"/>
      <c r="ACU83" s="257"/>
      <c r="ACV83" s="257"/>
      <c r="ACW83" s="257"/>
      <c r="ACX83" s="257"/>
      <c r="ACY83" s="257"/>
      <c r="ACZ83" s="257"/>
      <c r="ADA83" s="257"/>
      <c r="ADB83" s="257"/>
      <c r="ADC83" s="257"/>
      <c r="ADD83" s="257"/>
      <c r="ADE83" s="257"/>
      <c r="ADF83" s="257"/>
      <c r="ADG83" s="257"/>
      <c r="ADH83" s="257"/>
      <c r="ADI83" s="257"/>
      <c r="ADJ83" s="257"/>
      <c r="ADK83" s="257"/>
      <c r="ADL83" s="257"/>
      <c r="ADM83" s="257"/>
      <c r="ADN83" s="257"/>
      <c r="ADO83" s="257"/>
      <c r="ADP83" s="257"/>
      <c r="ADQ83" s="257"/>
      <c r="ADR83" s="257"/>
      <c r="ADS83" s="257"/>
      <c r="ADT83" s="257"/>
      <c r="ADU83" s="257"/>
      <c r="ADV83" s="257"/>
      <c r="ADW83" s="257"/>
      <c r="ADX83" s="257"/>
      <c r="ADY83" s="257"/>
      <c r="ADZ83" s="257"/>
      <c r="AEA83" s="257"/>
      <c r="AEB83" s="257"/>
      <c r="AEC83" s="257"/>
      <c r="AED83" s="257"/>
      <c r="AEE83" s="257"/>
      <c r="AEF83" s="257"/>
      <c r="AEG83" s="257"/>
      <c r="AEH83" s="257"/>
      <c r="AEI83" s="257"/>
      <c r="AEJ83" s="257"/>
      <c r="AEK83" s="257"/>
      <c r="AEL83" s="257"/>
      <c r="AEM83" s="257"/>
      <c r="AEN83" s="257"/>
      <c r="AEO83" s="257"/>
      <c r="AEP83" s="257"/>
      <c r="AEQ83" s="257"/>
      <c r="AER83" s="257"/>
      <c r="AES83" s="257"/>
      <c r="AET83" s="257"/>
      <c r="AEU83" s="257"/>
      <c r="AEV83" s="257"/>
      <c r="AEW83" s="257"/>
      <c r="AEX83" s="257"/>
      <c r="AEY83" s="257"/>
      <c r="AEZ83" s="257"/>
      <c r="AFA83" s="257"/>
      <c r="AFB83" s="257"/>
      <c r="AFC83" s="257"/>
      <c r="AFD83" s="257"/>
      <c r="AFE83" s="257"/>
      <c r="AFF83" s="257"/>
      <c r="AFG83" s="257"/>
      <c r="AFH83" s="257"/>
      <c r="AFI83" s="257"/>
      <c r="AFJ83" s="257"/>
      <c r="AFK83" s="257"/>
      <c r="AFL83" s="257"/>
      <c r="AFM83" s="257"/>
      <c r="AFN83" s="257"/>
      <c r="AFO83" s="257"/>
      <c r="AFP83" s="257"/>
      <c r="AFQ83" s="257"/>
      <c r="AFR83" s="257"/>
      <c r="AFS83" s="257"/>
      <c r="AFT83" s="257"/>
      <c r="AFU83" s="257"/>
      <c r="AFV83" s="257"/>
      <c r="AFW83" s="257"/>
      <c r="AFX83" s="257"/>
      <c r="AFY83" s="257"/>
      <c r="AFZ83" s="257"/>
      <c r="AGA83" s="257"/>
      <c r="AGB83" s="257"/>
      <c r="AGC83" s="257"/>
      <c r="AGD83" s="257"/>
      <c r="AGE83" s="257"/>
      <c r="AGF83" s="257"/>
      <c r="AGG83" s="257"/>
      <c r="AGH83" s="257"/>
      <c r="AGI83" s="257"/>
      <c r="AGJ83" s="257"/>
      <c r="AGK83" s="257"/>
      <c r="AGL83" s="257"/>
      <c r="AGM83" s="257"/>
      <c r="AGN83" s="257"/>
      <c r="AGO83" s="257"/>
      <c r="AGP83" s="257"/>
      <c r="AGQ83" s="257"/>
      <c r="AGR83" s="257"/>
      <c r="AGS83" s="257"/>
      <c r="AGT83" s="257"/>
      <c r="AGU83" s="257"/>
      <c r="AGV83" s="257"/>
      <c r="AGW83" s="257"/>
      <c r="AGX83" s="257"/>
      <c r="AGY83" s="257"/>
      <c r="AGZ83" s="257"/>
      <c r="AHA83" s="257"/>
      <c r="AHB83" s="257"/>
      <c r="AHC83" s="257"/>
      <c r="AHD83" s="257"/>
      <c r="AHE83" s="257"/>
      <c r="AHF83" s="257"/>
      <c r="AHG83" s="257"/>
      <c r="AHH83" s="257"/>
      <c r="AHI83" s="257"/>
      <c r="AHJ83" s="257"/>
      <c r="AHK83" s="257"/>
      <c r="AHL83" s="257"/>
      <c r="AHM83" s="257"/>
      <c r="AHN83" s="257"/>
      <c r="AHO83" s="257"/>
      <c r="AHP83" s="257"/>
      <c r="AHQ83" s="257"/>
      <c r="AHR83" s="257"/>
      <c r="AHS83" s="257"/>
      <c r="AHT83" s="257"/>
      <c r="AHU83" s="257"/>
      <c r="AHV83" s="257"/>
      <c r="AHW83" s="257"/>
      <c r="AHX83" s="257"/>
      <c r="AHY83" s="257"/>
      <c r="AHZ83" s="257"/>
      <c r="AIA83" s="257"/>
      <c r="AIB83" s="257"/>
      <c r="AIC83" s="257"/>
      <c r="AID83" s="257"/>
      <c r="AIE83" s="257"/>
      <c r="AIF83" s="257"/>
      <c r="AIG83" s="257"/>
      <c r="AIH83" s="257"/>
      <c r="AII83" s="257"/>
      <c r="AIJ83" s="257"/>
      <c r="AIK83" s="257"/>
      <c r="AIL83" s="257"/>
      <c r="AIM83" s="257"/>
      <c r="AIN83" s="257"/>
      <c r="AIO83" s="257"/>
      <c r="AIP83" s="257"/>
      <c r="AIQ83" s="257"/>
      <c r="AIR83" s="257"/>
      <c r="AIS83" s="257"/>
      <c r="AIT83" s="257"/>
      <c r="AIU83" s="257"/>
      <c r="AIV83" s="257"/>
      <c r="AIW83" s="257"/>
      <c r="AIX83" s="257"/>
      <c r="AIY83" s="257"/>
      <c r="AIZ83" s="257"/>
      <c r="AJA83" s="257"/>
      <c r="AJB83" s="257"/>
      <c r="AJC83" s="257"/>
      <c r="AJD83" s="257"/>
      <c r="AJE83" s="257"/>
      <c r="AJF83" s="257"/>
      <c r="AJG83" s="257"/>
      <c r="AJH83" s="257"/>
      <c r="AJI83" s="257"/>
      <c r="AJJ83" s="257"/>
      <c r="AJK83" s="257"/>
      <c r="AJL83" s="257"/>
      <c r="AJM83" s="257"/>
      <c r="AJN83" s="257"/>
      <c r="AJO83" s="257"/>
      <c r="AJP83" s="257"/>
      <c r="AJQ83" s="257"/>
      <c r="AJR83" s="257"/>
      <c r="AJS83" s="257"/>
      <c r="AJT83" s="257"/>
      <c r="AJU83" s="257"/>
      <c r="AJV83" s="257"/>
      <c r="AJW83" s="257"/>
      <c r="AJX83" s="257"/>
      <c r="AJY83" s="257"/>
      <c r="AJZ83" s="257"/>
      <c r="AKA83" s="257"/>
      <c r="AKB83" s="257"/>
      <c r="AKC83" s="257"/>
      <c r="AKD83" s="257"/>
      <c r="AKE83" s="257"/>
      <c r="AKF83" s="257"/>
      <c r="AKG83" s="257"/>
      <c r="AKH83" s="257"/>
      <c r="AKI83" s="257"/>
      <c r="AKJ83" s="257"/>
      <c r="AKK83" s="257"/>
      <c r="AKL83" s="257"/>
      <c r="AKM83" s="257"/>
      <c r="AKN83" s="257"/>
      <c r="AKO83" s="257"/>
      <c r="AKP83" s="257"/>
      <c r="AKQ83" s="257"/>
      <c r="AKR83" s="257"/>
      <c r="AKS83" s="257"/>
      <c r="AKT83" s="257"/>
      <c r="AKU83" s="257"/>
      <c r="AKV83" s="257"/>
      <c r="AKW83" s="257"/>
      <c r="AKX83" s="257"/>
      <c r="AKY83" s="257"/>
      <c r="AKZ83" s="257"/>
      <c r="ALA83" s="257"/>
      <c r="ALB83" s="257"/>
      <c r="ALC83" s="257"/>
      <c r="ALD83" s="257"/>
      <c r="ALE83" s="257"/>
      <c r="ALF83" s="257"/>
      <c r="ALG83" s="257"/>
      <c r="ALH83" s="257"/>
      <c r="ALI83" s="257"/>
      <c r="ALJ83" s="257"/>
      <c r="ALK83" s="257"/>
      <c r="ALL83" s="257"/>
      <c r="ALM83" s="257"/>
      <c r="ALN83" s="257"/>
      <c r="ALO83" s="257"/>
      <c r="ALP83" s="257"/>
      <c r="ALQ83" s="257"/>
      <c r="ALR83" s="257"/>
      <c r="ALS83" s="257"/>
      <c r="ALT83" s="257"/>
      <c r="ALU83" s="257"/>
      <c r="ALV83" s="257"/>
      <c r="ALW83" s="257"/>
      <c r="ALX83" s="257"/>
      <c r="ALY83" s="257"/>
      <c r="ALZ83" s="257"/>
      <c r="AMA83" s="257"/>
      <c r="AMB83" s="257"/>
      <c r="AMC83" s="257"/>
      <c r="AMD83" s="257"/>
      <c r="AME83" s="257"/>
      <c r="AMF83" s="257"/>
      <c r="AMG83" s="257"/>
      <c r="AMH83" s="257"/>
      <c r="AMI83" s="257"/>
      <c r="AMJ83" s="36"/>
    </row>
    <row r="84" spans="1:1024" s="27" customFormat="1" ht="16.5" customHeight="1">
      <c r="A84" s="36"/>
      <c r="B84" s="52"/>
      <c r="C84" s="52"/>
    </row>
    <row r="85" spans="1:1024" s="27" customFormat="1" ht="14.25" customHeight="1">
      <c r="A85" s="39" t="s">
        <v>80</v>
      </c>
      <c r="B85" s="52"/>
      <c r="C85" s="52"/>
    </row>
    <row r="86" spans="1:1024" s="27" customFormat="1" ht="40.5" customHeight="1">
      <c r="A86" s="258" t="s">
        <v>81</v>
      </c>
      <c r="B86" s="258"/>
    </row>
    <row r="87" spans="1:1024" s="27" customFormat="1" ht="15.75" customHeight="1">
      <c r="A87" s="36"/>
      <c r="B87" s="52"/>
      <c r="C87" s="52"/>
    </row>
    <row r="88" spans="1:1024" s="27" customFormat="1" ht="15.75" customHeight="1">
      <c r="A88" s="39" t="s">
        <v>82</v>
      </c>
      <c r="B88" s="52"/>
      <c r="C88" s="52"/>
    </row>
    <row r="89" spans="1:1024" s="27" customFormat="1" ht="60.75" customHeight="1">
      <c r="A89" s="258" t="s">
        <v>83</v>
      </c>
      <c r="B89" s="258"/>
    </row>
    <row r="90" spans="1:1024" s="27" customFormat="1" ht="17.25" customHeight="1">
      <c r="A90" s="26"/>
      <c r="B90" s="26"/>
      <c r="C90" s="26"/>
      <c r="D90" s="26"/>
      <c r="E90" s="26"/>
      <c r="F90" s="26"/>
      <c r="G90" s="26"/>
      <c r="H90" s="26"/>
      <c r="I90" s="26"/>
      <c r="J90" s="26"/>
      <c r="K90" s="26"/>
      <c r="L90" s="26"/>
      <c r="M90" s="26"/>
      <c r="N90" s="26"/>
      <c r="O90" s="26"/>
      <c r="P90" s="26"/>
    </row>
    <row r="91" spans="1:1024" s="19" customFormat="1" ht="12.75" customHeight="1">
      <c r="A91" s="254" t="s">
        <v>84</v>
      </c>
      <c r="B91" s="254"/>
      <c r="C91" s="254"/>
      <c r="D91" s="254"/>
      <c r="E91" s="254"/>
      <c r="F91" s="254"/>
      <c r="G91" s="254"/>
      <c r="H91" s="254"/>
      <c r="I91" s="254"/>
      <c r="J91" s="254"/>
      <c r="K91" s="254"/>
      <c r="L91" s="254"/>
      <c r="M91" s="254"/>
      <c r="N91" s="254"/>
      <c r="O91" s="254"/>
      <c r="P91" s="254"/>
      <c r="Q91" s="254"/>
      <c r="R91" s="254"/>
      <c r="S91" s="254"/>
      <c r="T91" s="254"/>
      <c r="U91" s="254"/>
      <c r="V91" s="254"/>
      <c r="W91" s="254"/>
      <c r="X91" s="254"/>
      <c r="Y91" s="254"/>
      <c r="Z91" s="254"/>
      <c r="AA91" s="254"/>
      <c r="AB91" s="254"/>
      <c r="AC91" s="254"/>
      <c r="AD91" s="254"/>
      <c r="AE91" s="254"/>
      <c r="AF91" s="254"/>
      <c r="AG91" s="254"/>
      <c r="AH91" s="254"/>
      <c r="AI91" s="254"/>
      <c r="AJ91" s="254"/>
      <c r="AK91" s="254"/>
      <c r="AL91" s="254"/>
      <c r="AM91" s="254"/>
      <c r="AN91" s="254"/>
      <c r="AO91" s="254"/>
      <c r="AP91" s="254"/>
      <c r="AQ91" s="254"/>
      <c r="AR91" s="254"/>
      <c r="AS91" s="254"/>
      <c r="AT91" s="254"/>
      <c r="AU91" s="254"/>
      <c r="AV91" s="254"/>
      <c r="AW91" s="254"/>
      <c r="AX91" s="254"/>
      <c r="AY91" s="254"/>
      <c r="AZ91" s="254"/>
      <c r="BA91" s="254"/>
      <c r="BB91" s="254"/>
      <c r="BC91" s="254"/>
      <c r="BD91" s="254"/>
      <c r="BE91" s="254"/>
      <c r="BF91" s="254"/>
      <c r="BG91" s="254"/>
      <c r="BH91" s="254"/>
      <c r="BI91" s="254"/>
      <c r="BJ91" s="254"/>
      <c r="BK91" s="254"/>
      <c r="BL91" s="254"/>
      <c r="BM91" s="254"/>
      <c r="BN91" s="254"/>
      <c r="BO91" s="254"/>
      <c r="BP91" s="254"/>
      <c r="BQ91" s="254"/>
      <c r="BR91" s="254"/>
      <c r="BS91" s="254"/>
      <c r="BT91" s="254"/>
      <c r="BU91" s="254"/>
      <c r="BV91" s="254"/>
      <c r="BW91" s="254"/>
      <c r="BX91" s="254"/>
      <c r="BY91" s="254"/>
      <c r="BZ91" s="254"/>
      <c r="CA91" s="254"/>
      <c r="CB91" s="254"/>
      <c r="CC91" s="254"/>
      <c r="CD91" s="254"/>
      <c r="CE91" s="254"/>
      <c r="CF91" s="254"/>
      <c r="CG91" s="254"/>
      <c r="CH91" s="254"/>
      <c r="CI91" s="254"/>
      <c r="CJ91" s="254"/>
      <c r="CK91" s="254"/>
      <c r="CL91" s="254"/>
      <c r="CM91" s="254"/>
      <c r="CN91" s="254"/>
      <c r="CO91" s="254"/>
      <c r="CP91" s="254"/>
      <c r="CQ91" s="254"/>
      <c r="CR91" s="254"/>
      <c r="CS91" s="254"/>
      <c r="CT91" s="254"/>
      <c r="CU91" s="254"/>
      <c r="CV91" s="254"/>
      <c r="CW91" s="254"/>
      <c r="CX91" s="254"/>
      <c r="CY91" s="254"/>
      <c r="CZ91" s="254"/>
      <c r="DA91" s="254"/>
      <c r="DB91" s="254"/>
      <c r="DC91" s="254"/>
      <c r="DD91" s="254"/>
      <c r="DE91" s="254"/>
      <c r="DF91" s="254"/>
      <c r="DG91" s="254"/>
      <c r="DH91" s="254"/>
      <c r="DI91" s="254"/>
      <c r="DJ91" s="254"/>
      <c r="DK91" s="254"/>
      <c r="DL91" s="254"/>
      <c r="DM91" s="254"/>
      <c r="DN91" s="254"/>
      <c r="DO91" s="254"/>
      <c r="DP91" s="254"/>
      <c r="DQ91" s="254"/>
      <c r="DR91" s="254"/>
      <c r="DS91" s="254"/>
      <c r="DT91" s="254"/>
      <c r="DU91" s="254"/>
      <c r="DV91" s="254"/>
      <c r="DW91" s="254"/>
      <c r="DX91" s="254"/>
      <c r="DY91" s="254"/>
      <c r="DZ91" s="254"/>
      <c r="EA91" s="254"/>
      <c r="EB91" s="254"/>
      <c r="EC91" s="254"/>
      <c r="ED91" s="254"/>
      <c r="EE91" s="254"/>
      <c r="EF91" s="254"/>
      <c r="EG91" s="254"/>
      <c r="EH91" s="254"/>
      <c r="EI91" s="254"/>
      <c r="EJ91" s="254"/>
      <c r="EK91" s="254"/>
      <c r="EL91" s="254"/>
      <c r="EM91" s="254"/>
      <c r="EN91" s="254"/>
      <c r="EO91" s="254"/>
      <c r="EP91" s="254"/>
      <c r="EQ91" s="254"/>
      <c r="ER91" s="254"/>
      <c r="ES91" s="254"/>
      <c r="ET91" s="254"/>
      <c r="EU91" s="254"/>
      <c r="EV91" s="254"/>
      <c r="EW91" s="254"/>
      <c r="EX91" s="254"/>
      <c r="EY91" s="254"/>
      <c r="EZ91" s="254"/>
      <c r="FA91" s="254"/>
      <c r="FB91" s="254"/>
      <c r="FC91" s="254"/>
      <c r="FD91" s="254"/>
      <c r="FE91" s="254"/>
      <c r="FF91" s="254"/>
      <c r="FG91" s="254"/>
      <c r="FH91" s="254"/>
      <c r="FI91" s="254"/>
      <c r="FJ91" s="254"/>
      <c r="FK91" s="254"/>
      <c r="FL91" s="254"/>
      <c r="FM91" s="254"/>
      <c r="FN91" s="254"/>
      <c r="FO91" s="254"/>
      <c r="FP91" s="254"/>
      <c r="FQ91" s="254"/>
      <c r="FR91" s="254"/>
      <c r="FS91" s="254"/>
      <c r="FT91" s="254"/>
      <c r="FU91" s="254"/>
      <c r="FV91" s="254"/>
      <c r="FW91" s="254"/>
      <c r="FX91" s="254"/>
      <c r="FY91" s="254"/>
      <c r="FZ91" s="254"/>
      <c r="GA91" s="254"/>
      <c r="GB91" s="254"/>
      <c r="GC91" s="254"/>
      <c r="GD91" s="254"/>
      <c r="GE91" s="254"/>
      <c r="GF91" s="254"/>
      <c r="GG91" s="254"/>
      <c r="GH91" s="254"/>
      <c r="GI91" s="254"/>
      <c r="GJ91" s="254"/>
      <c r="GK91" s="254"/>
      <c r="GL91" s="254"/>
      <c r="GM91" s="254"/>
      <c r="GN91" s="254"/>
      <c r="GO91" s="254"/>
      <c r="GP91" s="254"/>
      <c r="GQ91" s="254"/>
      <c r="GR91" s="254"/>
      <c r="GS91" s="254"/>
      <c r="GT91" s="254"/>
      <c r="GU91" s="254"/>
      <c r="GV91" s="254"/>
      <c r="GW91" s="254"/>
      <c r="GX91" s="254"/>
      <c r="GY91" s="254"/>
      <c r="GZ91" s="254"/>
      <c r="HA91" s="254"/>
      <c r="HB91" s="254"/>
      <c r="HC91" s="254"/>
      <c r="HD91" s="254"/>
      <c r="HE91" s="254"/>
      <c r="HF91" s="254"/>
      <c r="HG91" s="254"/>
      <c r="HH91" s="254"/>
      <c r="HI91" s="254"/>
      <c r="HJ91" s="254"/>
      <c r="HK91" s="254"/>
      <c r="HL91" s="254"/>
      <c r="HM91" s="254"/>
      <c r="HN91" s="254"/>
      <c r="HO91" s="254"/>
      <c r="HP91" s="254"/>
      <c r="HQ91" s="254"/>
      <c r="HR91" s="254"/>
      <c r="HS91" s="254"/>
      <c r="HT91" s="254"/>
      <c r="HU91" s="254"/>
      <c r="HV91" s="254"/>
      <c r="HW91" s="254"/>
      <c r="HX91" s="254"/>
      <c r="HY91" s="254"/>
      <c r="HZ91" s="254"/>
      <c r="IA91" s="254"/>
      <c r="IB91" s="254"/>
      <c r="IC91" s="254"/>
      <c r="ID91" s="254"/>
      <c r="IE91" s="254"/>
      <c r="IF91" s="254"/>
      <c r="IG91" s="254"/>
      <c r="IH91" s="254"/>
      <c r="II91" s="254"/>
      <c r="IJ91" s="254"/>
      <c r="IK91" s="254"/>
      <c r="IL91" s="254"/>
      <c r="IM91" s="254"/>
      <c r="IN91" s="254"/>
      <c r="IO91" s="254"/>
      <c r="IP91" s="254"/>
      <c r="IQ91" s="254"/>
      <c r="IR91" s="254"/>
      <c r="IS91" s="254"/>
      <c r="IT91" s="254"/>
      <c r="IU91" s="254"/>
      <c r="IV91" s="254"/>
      <c r="IW91" s="254"/>
      <c r="IX91" s="254"/>
      <c r="IY91" s="254"/>
      <c r="IZ91" s="254"/>
      <c r="JA91" s="254"/>
      <c r="JB91" s="254"/>
      <c r="JC91" s="254"/>
      <c r="JD91" s="254"/>
      <c r="JE91" s="254"/>
      <c r="JF91" s="254"/>
      <c r="JG91" s="254"/>
      <c r="JH91" s="254"/>
      <c r="JI91" s="254"/>
      <c r="JJ91" s="254"/>
      <c r="JK91" s="254"/>
      <c r="JL91" s="254"/>
      <c r="JM91" s="254"/>
      <c r="JN91" s="254"/>
      <c r="JO91" s="254"/>
      <c r="JP91" s="254"/>
      <c r="JQ91" s="254"/>
      <c r="JR91" s="254"/>
      <c r="JS91" s="254"/>
      <c r="JT91" s="254"/>
      <c r="JU91" s="254"/>
      <c r="JV91" s="254"/>
      <c r="JW91" s="254"/>
      <c r="JX91" s="254"/>
      <c r="JY91" s="254"/>
      <c r="JZ91" s="254"/>
      <c r="KA91" s="254"/>
      <c r="KB91" s="254"/>
      <c r="KC91" s="254"/>
      <c r="KD91" s="254"/>
      <c r="KE91" s="254"/>
      <c r="KF91" s="254"/>
      <c r="KG91" s="254"/>
      <c r="KH91" s="254"/>
      <c r="KI91" s="254"/>
      <c r="KJ91" s="254"/>
      <c r="KK91" s="254"/>
      <c r="KL91" s="254"/>
      <c r="KM91" s="254"/>
      <c r="KN91" s="254"/>
      <c r="KO91" s="254"/>
      <c r="KP91" s="254"/>
      <c r="KQ91" s="254"/>
      <c r="KR91" s="254"/>
      <c r="KS91" s="254"/>
      <c r="KT91" s="254"/>
      <c r="KU91" s="254"/>
      <c r="KV91" s="254"/>
      <c r="KW91" s="254"/>
      <c r="KX91" s="254"/>
      <c r="KY91" s="254"/>
      <c r="KZ91" s="254"/>
      <c r="LA91" s="254"/>
      <c r="LB91" s="254"/>
      <c r="LC91" s="254"/>
      <c r="LD91" s="254"/>
      <c r="LE91" s="254"/>
      <c r="LF91" s="254"/>
      <c r="LG91" s="254"/>
      <c r="LH91" s="254"/>
      <c r="LI91" s="254"/>
      <c r="LJ91" s="254"/>
      <c r="LK91" s="254"/>
      <c r="LL91" s="254"/>
      <c r="LM91" s="254"/>
      <c r="LN91" s="254"/>
      <c r="LO91" s="254"/>
      <c r="LP91" s="254"/>
      <c r="LQ91" s="254"/>
      <c r="LR91" s="254"/>
      <c r="LS91" s="254"/>
      <c r="LT91" s="254"/>
      <c r="LU91" s="254"/>
      <c r="LV91" s="254"/>
      <c r="LW91" s="254"/>
      <c r="LX91" s="254"/>
      <c r="LY91" s="254"/>
      <c r="LZ91" s="254"/>
      <c r="MA91" s="254"/>
      <c r="MB91" s="254"/>
      <c r="MC91" s="254"/>
      <c r="MD91" s="254"/>
      <c r="ME91" s="254"/>
      <c r="MF91" s="254"/>
      <c r="MG91" s="254"/>
      <c r="MH91" s="254"/>
      <c r="MI91" s="254"/>
      <c r="MJ91" s="254"/>
      <c r="MK91" s="254"/>
      <c r="ML91" s="254"/>
      <c r="MM91" s="254"/>
      <c r="MN91" s="254"/>
      <c r="MO91" s="254"/>
      <c r="MP91" s="254"/>
      <c r="MQ91" s="254"/>
      <c r="MR91" s="254"/>
      <c r="MS91" s="254"/>
      <c r="MT91" s="254"/>
      <c r="MU91" s="254"/>
      <c r="MV91" s="254"/>
      <c r="MW91" s="254"/>
      <c r="MX91" s="254"/>
      <c r="MY91" s="254"/>
      <c r="MZ91" s="254"/>
      <c r="NA91" s="254"/>
      <c r="NB91" s="254"/>
      <c r="NC91" s="254"/>
      <c r="ND91" s="254"/>
      <c r="NE91" s="254"/>
      <c r="NF91" s="254"/>
      <c r="NG91" s="254"/>
      <c r="NH91" s="254"/>
      <c r="NI91" s="254"/>
      <c r="NJ91" s="254"/>
      <c r="NK91" s="254"/>
      <c r="NL91" s="254"/>
      <c r="NM91" s="254"/>
      <c r="NN91" s="254"/>
      <c r="NO91" s="254"/>
      <c r="NP91" s="254"/>
      <c r="NQ91" s="254"/>
      <c r="NR91" s="254"/>
      <c r="NS91" s="254"/>
      <c r="NT91" s="254"/>
      <c r="NU91" s="254"/>
      <c r="NV91" s="254"/>
      <c r="NW91" s="254"/>
      <c r="NX91" s="254"/>
      <c r="NY91" s="254"/>
      <c r="NZ91" s="254"/>
      <c r="OA91" s="254"/>
      <c r="OB91" s="254"/>
      <c r="OC91" s="254"/>
      <c r="OD91" s="254"/>
      <c r="OE91" s="254"/>
      <c r="OF91" s="254"/>
      <c r="OG91" s="254"/>
      <c r="OH91" s="254"/>
      <c r="OI91" s="254"/>
      <c r="OJ91" s="254"/>
      <c r="OK91" s="254"/>
      <c r="OL91" s="254"/>
      <c r="OM91" s="254"/>
      <c r="ON91" s="254"/>
      <c r="OO91" s="254"/>
      <c r="OP91" s="254"/>
      <c r="OQ91" s="254"/>
      <c r="OR91" s="254"/>
      <c r="OS91" s="254"/>
      <c r="OT91" s="254"/>
      <c r="OU91" s="254"/>
      <c r="OV91" s="254"/>
      <c r="OW91" s="254"/>
      <c r="OX91" s="254"/>
      <c r="OY91" s="254"/>
      <c r="OZ91" s="254"/>
      <c r="PA91" s="254"/>
      <c r="PB91" s="254"/>
      <c r="PC91" s="254"/>
      <c r="PD91" s="254"/>
      <c r="PE91" s="254"/>
      <c r="PF91" s="254"/>
      <c r="PG91" s="254"/>
      <c r="PH91" s="254"/>
      <c r="PI91" s="254"/>
      <c r="PJ91" s="254"/>
      <c r="PK91" s="254"/>
      <c r="PL91" s="254"/>
      <c r="PM91" s="254"/>
      <c r="PN91" s="254"/>
      <c r="PO91" s="254"/>
      <c r="PP91" s="254"/>
      <c r="PQ91" s="254"/>
      <c r="PR91" s="254"/>
      <c r="PS91" s="254"/>
      <c r="PT91" s="254"/>
      <c r="PU91" s="254"/>
      <c r="PV91" s="254"/>
      <c r="PW91" s="254"/>
      <c r="PX91" s="254"/>
      <c r="PY91" s="254"/>
      <c r="PZ91" s="254"/>
      <c r="QA91" s="254"/>
      <c r="QB91" s="254"/>
      <c r="QC91" s="254"/>
      <c r="QD91" s="254"/>
      <c r="QE91" s="254"/>
      <c r="QF91" s="254"/>
      <c r="QG91" s="254"/>
      <c r="QH91" s="254"/>
      <c r="QI91" s="254"/>
      <c r="QJ91" s="254"/>
      <c r="QK91" s="254"/>
      <c r="QL91" s="254"/>
      <c r="QM91" s="254"/>
      <c r="QN91" s="254"/>
      <c r="QO91" s="254"/>
      <c r="QP91" s="254"/>
      <c r="QQ91" s="254"/>
      <c r="QR91" s="254"/>
      <c r="QS91" s="254"/>
      <c r="QT91" s="254"/>
      <c r="QU91" s="254"/>
      <c r="QV91" s="254"/>
      <c r="QW91" s="254"/>
      <c r="QX91" s="254"/>
      <c r="QY91" s="254"/>
      <c r="QZ91" s="254"/>
      <c r="RA91" s="254"/>
      <c r="RB91" s="254"/>
      <c r="RC91" s="254"/>
      <c r="RD91" s="254"/>
      <c r="RE91" s="254"/>
      <c r="RF91" s="254"/>
      <c r="RG91" s="254"/>
      <c r="RH91" s="254"/>
      <c r="RI91" s="254"/>
      <c r="RJ91" s="254"/>
      <c r="RK91" s="254"/>
      <c r="RL91" s="254"/>
      <c r="RM91" s="254"/>
      <c r="RN91" s="254"/>
      <c r="RO91" s="254"/>
      <c r="RP91" s="254"/>
      <c r="RQ91" s="254"/>
      <c r="RR91" s="254"/>
      <c r="RS91" s="254"/>
      <c r="RT91" s="254"/>
      <c r="RU91" s="254"/>
      <c r="RV91" s="254"/>
      <c r="RW91" s="254"/>
      <c r="RX91" s="254"/>
      <c r="RY91" s="254"/>
      <c r="RZ91" s="254"/>
      <c r="SA91" s="254"/>
      <c r="SB91" s="254"/>
      <c r="SC91" s="254"/>
      <c r="SD91" s="254"/>
      <c r="SE91" s="254"/>
      <c r="SF91" s="254"/>
      <c r="SG91" s="254"/>
      <c r="SH91" s="254"/>
      <c r="SI91" s="254"/>
      <c r="SJ91" s="254"/>
      <c r="SK91" s="254"/>
      <c r="SL91" s="254"/>
      <c r="SM91" s="254"/>
      <c r="SN91" s="254"/>
      <c r="SO91" s="254"/>
      <c r="SP91" s="254"/>
      <c r="SQ91" s="254"/>
      <c r="SR91" s="254"/>
      <c r="SS91" s="254"/>
      <c r="ST91" s="254"/>
      <c r="SU91" s="254"/>
      <c r="SV91" s="254"/>
      <c r="SW91" s="254"/>
      <c r="SX91" s="254"/>
      <c r="SY91" s="254"/>
      <c r="SZ91" s="254"/>
      <c r="TA91" s="254"/>
      <c r="TB91" s="254"/>
      <c r="TC91" s="254"/>
      <c r="TD91" s="254"/>
      <c r="TE91" s="254"/>
      <c r="TF91" s="254"/>
      <c r="TG91" s="254"/>
      <c r="TH91" s="254"/>
      <c r="TI91" s="254"/>
      <c r="TJ91" s="254"/>
      <c r="TK91" s="254"/>
      <c r="TL91" s="254"/>
      <c r="TM91" s="254"/>
      <c r="TN91" s="254"/>
      <c r="TO91" s="254"/>
      <c r="TP91" s="254"/>
      <c r="TQ91" s="254"/>
      <c r="TR91" s="254"/>
      <c r="TS91" s="254"/>
      <c r="TT91" s="254"/>
      <c r="TU91" s="254"/>
      <c r="TV91" s="254"/>
      <c r="TW91" s="254"/>
      <c r="TX91" s="254"/>
      <c r="TY91" s="254"/>
      <c r="TZ91" s="254"/>
      <c r="UA91" s="254"/>
      <c r="UB91" s="254"/>
      <c r="UC91" s="254"/>
      <c r="UD91" s="254"/>
      <c r="UE91" s="254"/>
      <c r="UF91" s="254"/>
      <c r="UG91" s="254"/>
      <c r="UH91" s="254"/>
      <c r="UI91" s="254"/>
      <c r="UJ91" s="254"/>
      <c r="UK91" s="254"/>
      <c r="UL91" s="254"/>
      <c r="UM91" s="254"/>
      <c r="UN91" s="254"/>
      <c r="UO91" s="254"/>
      <c r="UP91" s="254"/>
      <c r="UQ91" s="254"/>
      <c r="UR91" s="254"/>
      <c r="US91" s="254"/>
      <c r="UT91" s="254"/>
      <c r="UU91" s="254"/>
      <c r="UV91" s="254"/>
      <c r="UW91" s="254"/>
      <c r="UX91" s="254"/>
      <c r="UY91" s="254"/>
      <c r="UZ91" s="254"/>
      <c r="VA91" s="254"/>
      <c r="VB91" s="254"/>
      <c r="VC91" s="254"/>
      <c r="VD91" s="254"/>
      <c r="VE91" s="254"/>
      <c r="VF91" s="254"/>
      <c r="VG91" s="254"/>
      <c r="VH91" s="254"/>
      <c r="VI91" s="254"/>
      <c r="VJ91" s="254"/>
      <c r="VK91" s="254"/>
      <c r="VL91" s="254"/>
      <c r="VM91" s="254"/>
      <c r="VN91" s="254"/>
      <c r="VO91" s="254"/>
      <c r="VP91" s="254"/>
      <c r="VQ91" s="254"/>
      <c r="VR91" s="254"/>
      <c r="VS91" s="254"/>
      <c r="VT91" s="254"/>
      <c r="VU91" s="254"/>
      <c r="VV91" s="254"/>
      <c r="VW91" s="254"/>
      <c r="VX91" s="254"/>
      <c r="VY91" s="254"/>
      <c r="VZ91" s="254"/>
      <c r="WA91" s="254"/>
      <c r="WB91" s="254"/>
      <c r="WC91" s="254"/>
      <c r="WD91" s="254"/>
      <c r="WE91" s="254"/>
      <c r="WF91" s="254"/>
      <c r="WG91" s="254"/>
      <c r="WH91" s="254"/>
      <c r="WI91" s="254"/>
      <c r="WJ91" s="254"/>
      <c r="WK91" s="254"/>
      <c r="WL91" s="254"/>
      <c r="WM91" s="254"/>
      <c r="WN91" s="254"/>
      <c r="WO91" s="254"/>
      <c r="WP91" s="254"/>
      <c r="WQ91" s="254"/>
      <c r="WR91" s="254"/>
      <c r="WS91" s="254"/>
      <c r="WT91" s="254"/>
      <c r="WU91" s="254"/>
      <c r="WV91" s="254"/>
      <c r="WW91" s="254"/>
      <c r="WX91" s="254"/>
      <c r="WY91" s="254"/>
      <c r="WZ91" s="254"/>
      <c r="XA91" s="254"/>
      <c r="XB91" s="254"/>
      <c r="XC91" s="254"/>
      <c r="XD91" s="254"/>
      <c r="XE91" s="254"/>
      <c r="XF91" s="254"/>
      <c r="XG91" s="254"/>
      <c r="XH91" s="254"/>
      <c r="XI91" s="254"/>
      <c r="XJ91" s="254"/>
      <c r="XK91" s="254"/>
      <c r="XL91" s="254"/>
      <c r="XM91" s="254"/>
      <c r="XN91" s="254"/>
      <c r="XO91" s="254"/>
      <c r="XP91" s="254"/>
      <c r="XQ91" s="254"/>
      <c r="XR91" s="254"/>
      <c r="XS91" s="254"/>
      <c r="XT91" s="254"/>
      <c r="XU91" s="254"/>
      <c r="XV91" s="254"/>
      <c r="XW91" s="254"/>
      <c r="XX91" s="254"/>
      <c r="XY91" s="254"/>
      <c r="XZ91" s="254"/>
      <c r="YA91" s="254"/>
      <c r="YB91" s="254"/>
      <c r="YC91" s="254"/>
      <c r="YD91" s="254"/>
      <c r="YE91" s="254"/>
      <c r="YF91" s="254"/>
      <c r="YG91" s="254"/>
      <c r="YH91" s="254"/>
      <c r="YI91" s="254"/>
      <c r="YJ91" s="254"/>
      <c r="YK91" s="254"/>
      <c r="YL91" s="254"/>
      <c r="YM91" s="254"/>
      <c r="YN91" s="254"/>
      <c r="YO91" s="254"/>
      <c r="YP91" s="254"/>
      <c r="YQ91" s="254"/>
      <c r="YR91" s="254"/>
      <c r="YS91" s="254"/>
      <c r="YT91" s="254"/>
      <c r="YU91" s="254"/>
      <c r="YV91" s="254"/>
      <c r="YW91" s="254"/>
      <c r="YX91" s="254"/>
      <c r="YY91" s="254"/>
      <c r="YZ91" s="254"/>
      <c r="ZA91" s="254"/>
      <c r="ZB91" s="254"/>
      <c r="ZC91" s="254"/>
      <c r="ZD91" s="254"/>
      <c r="ZE91" s="254"/>
      <c r="ZF91" s="254"/>
      <c r="ZG91" s="254"/>
      <c r="ZH91" s="254"/>
      <c r="ZI91" s="254"/>
      <c r="ZJ91" s="254"/>
      <c r="ZK91" s="254"/>
      <c r="ZL91" s="254"/>
      <c r="ZM91" s="254"/>
      <c r="ZN91" s="254"/>
      <c r="ZO91" s="254"/>
      <c r="ZP91" s="254"/>
      <c r="ZQ91" s="254"/>
      <c r="ZR91" s="254"/>
      <c r="ZS91" s="254"/>
      <c r="ZT91" s="254"/>
      <c r="ZU91" s="254"/>
      <c r="ZV91" s="254"/>
      <c r="ZW91" s="254"/>
      <c r="ZX91" s="254"/>
      <c r="ZY91" s="254"/>
      <c r="ZZ91" s="254"/>
      <c r="AAA91" s="254"/>
      <c r="AAB91" s="254"/>
      <c r="AAC91" s="254"/>
      <c r="AAD91" s="254"/>
      <c r="AAE91" s="254"/>
      <c r="AAF91" s="254"/>
      <c r="AAG91" s="254"/>
      <c r="AAH91" s="254"/>
      <c r="AAI91" s="254"/>
      <c r="AAJ91" s="254"/>
      <c r="AAK91" s="254"/>
      <c r="AAL91" s="254"/>
      <c r="AAM91" s="254"/>
      <c r="AAN91" s="254"/>
      <c r="AAO91" s="254"/>
      <c r="AAP91" s="254"/>
      <c r="AAQ91" s="254"/>
      <c r="AAR91" s="254"/>
      <c r="AAS91" s="254"/>
      <c r="AAT91" s="254"/>
      <c r="AAU91" s="254"/>
      <c r="AAV91" s="254"/>
      <c r="AAW91" s="254"/>
      <c r="AAX91" s="254"/>
      <c r="AAY91" s="254"/>
      <c r="AAZ91" s="254"/>
      <c r="ABA91" s="254"/>
      <c r="ABB91" s="254"/>
      <c r="ABC91" s="254"/>
      <c r="ABD91" s="254"/>
      <c r="ABE91" s="254"/>
      <c r="ABF91" s="254"/>
      <c r="ABG91" s="254"/>
      <c r="ABH91" s="254"/>
      <c r="ABI91" s="254"/>
      <c r="ABJ91" s="254"/>
      <c r="ABK91" s="254"/>
      <c r="ABL91" s="254"/>
      <c r="ABM91" s="254"/>
      <c r="ABN91" s="254"/>
      <c r="ABO91" s="254"/>
      <c r="ABP91" s="254"/>
      <c r="ABQ91" s="254"/>
      <c r="ABR91" s="254"/>
      <c r="ABS91" s="254"/>
      <c r="ABT91" s="254"/>
      <c r="ABU91" s="254"/>
      <c r="ABV91" s="254"/>
      <c r="ABW91" s="254"/>
      <c r="ABX91" s="254"/>
      <c r="ABY91" s="254"/>
      <c r="ABZ91" s="254"/>
      <c r="ACA91" s="254"/>
      <c r="ACB91" s="254"/>
      <c r="ACC91" s="254"/>
      <c r="ACD91" s="254"/>
      <c r="ACE91" s="254"/>
      <c r="ACF91" s="254"/>
      <c r="ACG91" s="254"/>
      <c r="ACH91" s="254"/>
      <c r="ACI91" s="254"/>
      <c r="ACJ91" s="254"/>
      <c r="ACK91" s="254"/>
      <c r="ACL91" s="254"/>
      <c r="ACM91" s="254"/>
      <c r="ACN91" s="254"/>
      <c r="ACO91" s="254"/>
      <c r="ACP91" s="254"/>
      <c r="ACQ91" s="254"/>
      <c r="ACR91" s="254"/>
      <c r="ACS91" s="254"/>
      <c r="ACT91" s="254"/>
      <c r="ACU91" s="254"/>
      <c r="ACV91" s="254"/>
      <c r="ACW91" s="254"/>
      <c r="ACX91" s="254"/>
      <c r="ACY91" s="254"/>
      <c r="ACZ91" s="254"/>
      <c r="ADA91" s="254"/>
      <c r="ADB91" s="254"/>
      <c r="ADC91" s="254"/>
      <c r="ADD91" s="254"/>
      <c r="ADE91" s="254"/>
      <c r="ADF91" s="254"/>
      <c r="ADG91" s="254"/>
      <c r="ADH91" s="254"/>
      <c r="ADI91" s="254"/>
      <c r="ADJ91" s="254"/>
      <c r="ADK91" s="254"/>
      <c r="ADL91" s="254"/>
      <c r="ADM91" s="254"/>
      <c r="ADN91" s="254"/>
      <c r="ADO91" s="254"/>
      <c r="ADP91" s="254"/>
      <c r="ADQ91" s="254"/>
      <c r="ADR91" s="254"/>
      <c r="ADS91" s="254"/>
      <c r="ADT91" s="254"/>
      <c r="ADU91" s="254"/>
      <c r="ADV91" s="254"/>
      <c r="ADW91" s="254"/>
      <c r="ADX91" s="254"/>
      <c r="ADY91" s="254"/>
      <c r="ADZ91" s="254"/>
      <c r="AEA91" s="254"/>
      <c r="AEB91" s="254"/>
      <c r="AEC91" s="254"/>
      <c r="AED91" s="254"/>
      <c r="AEE91" s="254"/>
      <c r="AEF91" s="254"/>
      <c r="AEG91" s="254"/>
      <c r="AEH91" s="254"/>
      <c r="AEI91" s="254"/>
      <c r="AEJ91" s="254"/>
      <c r="AEK91" s="254"/>
      <c r="AEL91" s="254"/>
      <c r="AEM91" s="254"/>
      <c r="AEN91" s="254"/>
      <c r="AEO91" s="254"/>
      <c r="AEP91" s="254"/>
      <c r="AEQ91" s="254"/>
      <c r="AER91" s="254"/>
      <c r="AES91" s="254"/>
      <c r="AET91" s="254"/>
      <c r="AEU91" s="254"/>
      <c r="AEV91" s="254"/>
      <c r="AEW91" s="254"/>
      <c r="AEX91" s="254"/>
      <c r="AEY91" s="254"/>
      <c r="AEZ91" s="254"/>
      <c r="AFA91" s="254"/>
      <c r="AFB91" s="254"/>
      <c r="AFC91" s="254"/>
      <c r="AFD91" s="254"/>
      <c r="AFE91" s="254"/>
      <c r="AFF91" s="254"/>
      <c r="AFG91" s="254"/>
      <c r="AFH91" s="254"/>
      <c r="AFI91" s="254"/>
      <c r="AFJ91" s="254"/>
      <c r="AFK91" s="254"/>
      <c r="AFL91" s="254"/>
      <c r="AFM91" s="254"/>
      <c r="AFN91" s="254"/>
      <c r="AFO91" s="254"/>
      <c r="AFP91" s="254"/>
      <c r="AFQ91" s="254"/>
      <c r="AFR91" s="254"/>
      <c r="AFS91" s="254"/>
      <c r="AFT91" s="254"/>
      <c r="AFU91" s="254"/>
      <c r="AFV91" s="254"/>
      <c r="AFW91" s="254"/>
      <c r="AFX91" s="254"/>
      <c r="AFY91" s="254"/>
      <c r="AFZ91" s="254"/>
      <c r="AGA91" s="254"/>
      <c r="AGB91" s="254"/>
      <c r="AGC91" s="254"/>
      <c r="AGD91" s="254"/>
      <c r="AGE91" s="254"/>
      <c r="AGF91" s="254"/>
      <c r="AGG91" s="254"/>
      <c r="AGH91" s="254"/>
      <c r="AGI91" s="254"/>
      <c r="AGJ91" s="254"/>
      <c r="AGK91" s="254"/>
      <c r="AGL91" s="254"/>
      <c r="AGM91" s="254"/>
      <c r="AGN91" s="254"/>
      <c r="AGO91" s="254"/>
      <c r="AGP91" s="254"/>
      <c r="AGQ91" s="254"/>
      <c r="AGR91" s="254"/>
      <c r="AGS91" s="254"/>
      <c r="AGT91" s="254"/>
      <c r="AGU91" s="254"/>
      <c r="AGV91" s="254"/>
      <c r="AGW91" s="254"/>
      <c r="AGX91" s="254"/>
      <c r="AGY91" s="254"/>
      <c r="AGZ91" s="254"/>
      <c r="AHA91" s="254"/>
      <c r="AHB91" s="254"/>
      <c r="AHC91" s="254"/>
      <c r="AHD91" s="254"/>
      <c r="AHE91" s="254"/>
      <c r="AHF91" s="254"/>
      <c r="AHG91" s="254"/>
      <c r="AHH91" s="254"/>
      <c r="AHI91" s="254"/>
      <c r="AHJ91" s="254"/>
      <c r="AHK91" s="254"/>
      <c r="AHL91" s="254"/>
      <c r="AHM91" s="254"/>
      <c r="AHN91" s="254"/>
      <c r="AHO91" s="254"/>
      <c r="AHP91" s="254"/>
      <c r="AHQ91" s="254"/>
      <c r="AHR91" s="254"/>
      <c r="AHS91" s="254"/>
      <c r="AHT91" s="254"/>
      <c r="AHU91" s="254"/>
      <c r="AHV91" s="254"/>
      <c r="AHW91" s="254"/>
      <c r="AHX91" s="254"/>
      <c r="AHY91" s="254"/>
      <c r="AHZ91" s="254"/>
      <c r="AIA91" s="254"/>
      <c r="AIB91" s="254"/>
      <c r="AIC91" s="254"/>
      <c r="AID91" s="254"/>
      <c r="AIE91" s="254"/>
      <c r="AIF91" s="254"/>
      <c r="AIG91" s="254"/>
      <c r="AIH91" s="254"/>
      <c r="AII91" s="254"/>
      <c r="AIJ91" s="254"/>
      <c r="AIK91" s="254"/>
      <c r="AIL91" s="254"/>
      <c r="AIM91" s="254"/>
      <c r="AIN91" s="254"/>
      <c r="AIO91" s="254"/>
      <c r="AIP91" s="254"/>
      <c r="AIQ91" s="254"/>
      <c r="AIR91" s="254"/>
      <c r="AIS91" s="254"/>
      <c r="AIT91" s="254"/>
      <c r="AIU91" s="254"/>
      <c r="AIV91" s="254"/>
      <c r="AIW91" s="254"/>
      <c r="AIX91" s="254"/>
      <c r="AIY91" s="254"/>
      <c r="AIZ91" s="254"/>
      <c r="AJA91" s="254"/>
      <c r="AJB91" s="254"/>
      <c r="AJC91" s="254"/>
      <c r="AJD91" s="254"/>
      <c r="AJE91" s="254"/>
      <c r="AJF91" s="254"/>
      <c r="AJG91" s="254"/>
      <c r="AJH91" s="254"/>
      <c r="AJI91" s="254"/>
      <c r="AJJ91" s="254"/>
      <c r="AJK91" s="254"/>
      <c r="AJL91" s="254"/>
      <c r="AJM91" s="254"/>
      <c r="AJN91" s="254"/>
      <c r="AJO91" s="254"/>
      <c r="AJP91" s="254"/>
      <c r="AJQ91" s="254"/>
      <c r="AJR91" s="254"/>
      <c r="AJS91" s="254"/>
      <c r="AJT91" s="254"/>
      <c r="AJU91" s="254"/>
      <c r="AJV91" s="254"/>
      <c r="AJW91" s="254"/>
      <c r="AJX91" s="254"/>
      <c r="AJY91" s="254"/>
      <c r="AJZ91" s="254"/>
      <c r="AKA91" s="254"/>
      <c r="AKB91" s="254"/>
      <c r="AKC91" s="254"/>
      <c r="AKD91" s="254"/>
      <c r="AKE91" s="254"/>
      <c r="AKF91" s="254"/>
      <c r="AKG91" s="254"/>
      <c r="AKH91" s="254"/>
      <c r="AKI91" s="254"/>
      <c r="AKJ91" s="254"/>
      <c r="AKK91" s="254"/>
      <c r="AKL91" s="254"/>
      <c r="AKM91" s="254"/>
      <c r="AKN91" s="254"/>
      <c r="AKO91" s="254"/>
      <c r="AKP91" s="254"/>
      <c r="AKQ91" s="254"/>
      <c r="AKR91" s="254"/>
      <c r="AKS91" s="254"/>
      <c r="AKT91" s="254"/>
      <c r="AKU91" s="254"/>
      <c r="AKV91" s="254"/>
      <c r="AKW91" s="254"/>
      <c r="AKX91" s="254"/>
      <c r="AKY91" s="254"/>
      <c r="AKZ91" s="254"/>
      <c r="ALA91" s="254"/>
      <c r="ALB91" s="254"/>
      <c r="ALC91" s="254"/>
      <c r="ALD91" s="254"/>
      <c r="ALE91" s="254"/>
      <c r="ALF91" s="254"/>
      <c r="ALG91" s="254"/>
      <c r="ALH91" s="254"/>
      <c r="ALI91" s="254"/>
      <c r="ALJ91" s="254"/>
      <c r="ALK91" s="254"/>
      <c r="ALL91" s="254"/>
      <c r="ALM91" s="254"/>
      <c r="ALN91" s="254"/>
      <c r="ALO91" s="254"/>
      <c r="ALP91" s="254"/>
      <c r="ALQ91" s="254"/>
      <c r="ALR91" s="254"/>
      <c r="ALS91" s="254"/>
      <c r="ALT91" s="254"/>
      <c r="ALU91" s="254"/>
      <c r="ALV91" s="254"/>
      <c r="ALW91" s="254"/>
      <c r="ALX91" s="254"/>
      <c r="ALY91" s="254"/>
      <c r="ALZ91" s="254"/>
      <c r="AMA91" s="254"/>
      <c r="AMB91" s="254"/>
      <c r="AMC91" s="254"/>
      <c r="AMD91" s="254"/>
      <c r="AME91" s="254"/>
      <c r="AMF91" s="254"/>
      <c r="AMG91" s="254"/>
      <c r="AMH91" s="254"/>
      <c r="AMI91" s="254"/>
      <c r="AMJ91" s="254"/>
    </row>
    <row r="92" spans="1:1024" s="27" customFormat="1" ht="11.25"/>
    <row r="93" spans="1:1024" s="27" customFormat="1" ht="11.25">
      <c r="A93" s="33" t="s">
        <v>85</v>
      </c>
    </row>
    <row r="94" spans="1:1024" s="27" customFormat="1" ht="34.5" customHeight="1">
      <c r="A94" s="255" t="s">
        <v>86</v>
      </c>
      <c r="B94" s="255"/>
      <c r="C94" s="53"/>
      <c r="D94" s="53"/>
      <c r="E94" s="53"/>
      <c r="F94" s="53"/>
      <c r="G94" s="53"/>
      <c r="H94" s="53"/>
    </row>
    <row r="95" spans="1:1024" s="27" customFormat="1" ht="11.25">
      <c r="A95" s="33"/>
    </row>
    <row r="96" spans="1:1024" s="27" customFormat="1" ht="82.5" customHeight="1">
      <c r="A96" s="256" t="s">
        <v>87</v>
      </c>
      <c r="B96" s="256"/>
      <c r="C96" s="54"/>
      <c r="D96" s="54"/>
      <c r="E96" s="54"/>
      <c r="F96" s="54"/>
      <c r="G96" s="54"/>
      <c r="H96" s="54"/>
    </row>
    <row r="97" spans="1:1024" s="4" customFormat="1" ht="12.75"/>
    <row r="98" spans="1:1024" s="19" customFormat="1" ht="12.75" customHeight="1">
      <c r="A98" s="254" t="s">
        <v>88</v>
      </c>
      <c r="B98" s="254"/>
      <c r="C98" s="254"/>
      <c r="D98" s="254"/>
      <c r="E98" s="254"/>
      <c r="F98" s="254"/>
      <c r="G98" s="254"/>
      <c r="H98" s="254"/>
      <c r="I98" s="254"/>
      <c r="J98" s="254"/>
      <c r="K98" s="254"/>
      <c r="L98" s="254"/>
      <c r="M98" s="254"/>
      <c r="N98" s="254"/>
      <c r="O98" s="254"/>
      <c r="P98" s="254"/>
      <c r="Q98" s="254"/>
      <c r="R98" s="254"/>
      <c r="S98" s="254"/>
      <c r="T98" s="254"/>
      <c r="U98" s="254"/>
      <c r="V98" s="254"/>
      <c r="W98" s="254"/>
      <c r="X98" s="254"/>
      <c r="Y98" s="254"/>
      <c r="Z98" s="254"/>
      <c r="AA98" s="254"/>
      <c r="AB98" s="254"/>
      <c r="AC98" s="254"/>
      <c r="AD98" s="254"/>
      <c r="AE98" s="254"/>
      <c r="AF98" s="254"/>
      <c r="AG98" s="254"/>
      <c r="AH98" s="254"/>
      <c r="AI98" s="254"/>
      <c r="AJ98" s="254"/>
      <c r="AK98" s="254"/>
      <c r="AL98" s="254"/>
      <c r="AM98" s="254"/>
      <c r="AN98" s="254"/>
      <c r="AO98" s="254"/>
      <c r="AP98" s="254"/>
      <c r="AQ98" s="254"/>
      <c r="AR98" s="254"/>
      <c r="AS98" s="254"/>
      <c r="AT98" s="254"/>
      <c r="AU98" s="254"/>
      <c r="AV98" s="254"/>
      <c r="AW98" s="254"/>
      <c r="AX98" s="254"/>
      <c r="AY98" s="254"/>
      <c r="AZ98" s="254"/>
      <c r="BA98" s="254"/>
      <c r="BB98" s="254"/>
      <c r="BC98" s="254"/>
      <c r="BD98" s="254"/>
      <c r="BE98" s="254"/>
      <c r="BF98" s="254"/>
      <c r="BG98" s="254"/>
      <c r="BH98" s="254"/>
      <c r="BI98" s="254"/>
      <c r="BJ98" s="254"/>
      <c r="BK98" s="254"/>
      <c r="BL98" s="254"/>
      <c r="BM98" s="254"/>
      <c r="BN98" s="254"/>
      <c r="BO98" s="254"/>
      <c r="BP98" s="254"/>
      <c r="BQ98" s="254"/>
      <c r="BR98" s="254"/>
      <c r="BS98" s="254"/>
      <c r="BT98" s="254"/>
      <c r="BU98" s="254"/>
      <c r="BV98" s="254"/>
      <c r="BW98" s="254"/>
      <c r="BX98" s="254"/>
      <c r="BY98" s="254"/>
      <c r="BZ98" s="254"/>
      <c r="CA98" s="254"/>
      <c r="CB98" s="254"/>
      <c r="CC98" s="254"/>
      <c r="CD98" s="254"/>
      <c r="CE98" s="254"/>
      <c r="CF98" s="254"/>
      <c r="CG98" s="254"/>
      <c r="CH98" s="254"/>
      <c r="CI98" s="254"/>
      <c r="CJ98" s="254"/>
      <c r="CK98" s="254"/>
      <c r="CL98" s="254"/>
      <c r="CM98" s="254"/>
      <c r="CN98" s="254"/>
      <c r="CO98" s="254"/>
      <c r="CP98" s="254"/>
      <c r="CQ98" s="254"/>
      <c r="CR98" s="254"/>
      <c r="CS98" s="254"/>
      <c r="CT98" s="254"/>
      <c r="CU98" s="254"/>
      <c r="CV98" s="254"/>
      <c r="CW98" s="254"/>
      <c r="CX98" s="254"/>
      <c r="CY98" s="254"/>
      <c r="CZ98" s="254"/>
      <c r="DA98" s="254"/>
      <c r="DB98" s="254"/>
      <c r="DC98" s="254"/>
      <c r="DD98" s="254"/>
      <c r="DE98" s="254"/>
      <c r="DF98" s="254"/>
      <c r="DG98" s="254"/>
      <c r="DH98" s="254"/>
      <c r="DI98" s="254"/>
      <c r="DJ98" s="254"/>
      <c r="DK98" s="254"/>
      <c r="DL98" s="254"/>
      <c r="DM98" s="254"/>
      <c r="DN98" s="254"/>
      <c r="DO98" s="254"/>
      <c r="DP98" s="254"/>
      <c r="DQ98" s="254"/>
      <c r="DR98" s="254"/>
      <c r="DS98" s="254"/>
      <c r="DT98" s="254"/>
      <c r="DU98" s="254"/>
      <c r="DV98" s="254"/>
      <c r="DW98" s="254"/>
      <c r="DX98" s="254"/>
      <c r="DY98" s="254"/>
      <c r="DZ98" s="254"/>
      <c r="EA98" s="254"/>
      <c r="EB98" s="254"/>
      <c r="EC98" s="254"/>
      <c r="ED98" s="254"/>
      <c r="EE98" s="254"/>
      <c r="EF98" s="254"/>
      <c r="EG98" s="254"/>
      <c r="EH98" s="254"/>
      <c r="EI98" s="254"/>
      <c r="EJ98" s="254"/>
      <c r="EK98" s="254"/>
      <c r="EL98" s="254"/>
      <c r="EM98" s="254"/>
      <c r="EN98" s="254"/>
      <c r="EO98" s="254"/>
      <c r="EP98" s="254"/>
      <c r="EQ98" s="254"/>
      <c r="ER98" s="254"/>
      <c r="ES98" s="254"/>
      <c r="ET98" s="254"/>
      <c r="EU98" s="254"/>
      <c r="EV98" s="254"/>
      <c r="EW98" s="254"/>
      <c r="EX98" s="254"/>
      <c r="EY98" s="254"/>
      <c r="EZ98" s="254"/>
      <c r="FA98" s="254"/>
      <c r="FB98" s="254"/>
      <c r="FC98" s="254"/>
      <c r="FD98" s="254"/>
      <c r="FE98" s="254"/>
      <c r="FF98" s="254"/>
      <c r="FG98" s="254"/>
      <c r="FH98" s="254"/>
      <c r="FI98" s="254"/>
      <c r="FJ98" s="254"/>
      <c r="FK98" s="254"/>
      <c r="FL98" s="254"/>
      <c r="FM98" s="254"/>
      <c r="FN98" s="254"/>
      <c r="FO98" s="254"/>
      <c r="FP98" s="254"/>
      <c r="FQ98" s="254"/>
      <c r="FR98" s="254"/>
      <c r="FS98" s="254"/>
      <c r="FT98" s="254"/>
      <c r="FU98" s="254"/>
      <c r="FV98" s="254"/>
      <c r="FW98" s="254"/>
      <c r="FX98" s="254"/>
      <c r="FY98" s="254"/>
      <c r="FZ98" s="254"/>
      <c r="GA98" s="254"/>
      <c r="GB98" s="254"/>
      <c r="GC98" s="254"/>
      <c r="GD98" s="254"/>
      <c r="GE98" s="254"/>
      <c r="GF98" s="254"/>
      <c r="GG98" s="254"/>
      <c r="GH98" s="254"/>
      <c r="GI98" s="254"/>
      <c r="GJ98" s="254"/>
      <c r="GK98" s="254"/>
      <c r="GL98" s="254"/>
      <c r="GM98" s="254"/>
      <c r="GN98" s="254"/>
      <c r="GO98" s="254"/>
      <c r="GP98" s="254"/>
      <c r="GQ98" s="254"/>
      <c r="GR98" s="254"/>
      <c r="GS98" s="254"/>
      <c r="GT98" s="254"/>
      <c r="GU98" s="254"/>
      <c r="GV98" s="254"/>
      <c r="GW98" s="254"/>
      <c r="GX98" s="254"/>
      <c r="GY98" s="254"/>
      <c r="GZ98" s="254"/>
      <c r="HA98" s="254"/>
      <c r="HB98" s="254"/>
      <c r="HC98" s="254"/>
      <c r="HD98" s="254"/>
      <c r="HE98" s="254"/>
      <c r="HF98" s="254"/>
      <c r="HG98" s="254"/>
      <c r="HH98" s="254"/>
      <c r="HI98" s="254"/>
      <c r="HJ98" s="254"/>
      <c r="HK98" s="254"/>
      <c r="HL98" s="254"/>
      <c r="HM98" s="254"/>
      <c r="HN98" s="254"/>
      <c r="HO98" s="254"/>
      <c r="HP98" s="254"/>
      <c r="HQ98" s="254"/>
      <c r="HR98" s="254"/>
      <c r="HS98" s="254"/>
      <c r="HT98" s="254"/>
      <c r="HU98" s="254"/>
      <c r="HV98" s="254"/>
      <c r="HW98" s="254"/>
      <c r="HX98" s="254"/>
      <c r="HY98" s="254"/>
      <c r="HZ98" s="254"/>
      <c r="IA98" s="254"/>
      <c r="IB98" s="254"/>
      <c r="IC98" s="254"/>
      <c r="ID98" s="254"/>
      <c r="IE98" s="254"/>
      <c r="IF98" s="254"/>
      <c r="IG98" s="254"/>
      <c r="IH98" s="254"/>
      <c r="II98" s="254"/>
      <c r="IJ98" s="254"/>
      <c r="IK98" s="254"/>
      <c r="IL98" s="254"/>
      <c r="IM98" s="254"/>
      <c r="IN98" s="254"/>
      <c r="IO98" s="254"/>
      <c r="IP98" s="254"/>
      <c r="IQ98" s="254"/>
      <c r="IR98" s="254"/>
      <c r="IS98" s="254"/>
      <c r="IT98" s="254"/>
      <c r="IU98" s="254"/>
      <c r="IV98" s="254"/>
      <c r="IW98" s="254"/>
      <c r="IX98" s="254"/>
      <c r="IY98" s="254"/>
      <c r="IZ98" s="254"/>
      <c r="JA98" s="254"/>
      <c r="JB98" s="254"/>
      <c r="JC98" s="254"/>
      <c r="JD98" s="254"/>
      <c r="JE98" s="254"/>
      <c r="JF98" s="254"/>
      <c r="JG98" s="254"/>
      <c r="JH98" s="254"/>
      <c r="JI98" s="254"/>
      <c r="JJ98" s="254"/>
      <c r="JK98" s="254"/>
      <c r="JL98" s="254"/>
      <c r="JM98" s="254"/>
      <c r="JN98" s="254"/>
      <c r="JO98" s="254"/>
      <c r="JP98" s="254"/>
      <c r="JQ98" s="254"/>
      <c r="JR98" s="254"/>
      <c r="JS98" s="254"/>
      <c r="JT98" s="254"/>
      <c r="JU98" s="254"/>
      <c r="JV98" s="254"/>
      <c r="JW98" s="254"/>
      <c r="JX98" s="254"/>
      <c r="JY98" s="254"/>
      <c r="JZ98" s="254"/>
      <c r="KA98" s="254"/>
      <c r="KB98" s="254"/>
      <c r="KC98" s="254"/>
      <c r="KD98" s="254"/>
      <c r="KE98" s="254"/>
      <c r="KF98" s="254"/>
      <c r="KG98" s="254"/>
      <c r="KH98" s="254"/>
      <c r="KI98" s="254"/>
      <c r="KJ98" s="254"/>
      <c r="KK98" s="254"/>
      <c r="KL98" s="254"/>
      <c r="KM98" s="254"/>
      <c r="KN98" s="254"/>
      <c r="KO98" s="254"/>
      <c r="KP98" s="254"/>
      <c r="KQ98" s="254"/>
      <c r="KR98" s="254"/>
      <c r="KS98" s="254"/>
      <c r="KT98" s="254"/>
      <c r="KU98" s="254"/>
      <c r="KV98" s="254"/>
      <c r="KW98" s="254"/>
      <c r="KX98" s="254"/>
      <c r="KY98" s="254"/>
      <c r="KZ98" s="254"/>
      <c r="LA98" s="254"/>
      <c r="LB98" s="254"/>
      <c r="LC98" s="254"/>
      <c r="LD98" s="254"/>
      <c r="LE98" s="254"/>
      <c r="LF98" s="254"/>
      <c r="LG98" s="254"/>
      <c r="LH98" s="254"/>
      <c r="LI98" s="254"/>
      <c r="LJ98" s="254"/>
      <c r="LK98" s="254"/>
      <c r="LL98" s="254"/>
      <c r="LM98" s="254"/>
      <c r="LN98" s="254"/>
      <c r="LO98" s="254"/>
      <c r="LP98" s="254"/>
      <c r="LQ98" s="254"/>
      <c r="LR98" s="254"/>
      <c r="LS98" s="254"/>
      <c r="LT98" s="254"/>
      <c r="LU98" s="254"/>
      <c r="LV98" s="254"/>
      <c r="LW98" s="254"/>
      <c r="LX98" s="254"/>
      <c r="LY98" s="254"/>
      <c r="LZ98" s="254"/>
      <c r="MA98" s="254"/>
      <c r="MB98" s="254"/>
      <c r="MC98" s="254"/>
      <c r="MD98" s="254"/>
      <c r="ME98" s="254"/>
      <c r="MF98" s="254"/>
      <c r="MG98" s="254"/>
      <c r="MH98" s="254"/>
      <c r="MI98" s="254"/>
      <c r="MJ98" s="254"/>
      <c r="MK98" s="254"/>
      <c r="ML98" s="254"/>
      <c r="MM98" s="254"/>
      <c r="MN98" s="254"/>
      <c r="MO98" s="254"/>
      <c r="MP98" s="254"/>
      <c r="MQ98" s="254"/>
      <c r="MR98" s="254"/>
      <c r="MS98" s="254"/>
      <c r="MT98" s="254"/>
      <c r="MU98" s="254"/>
      <c r="MV98" s="254"/>
      <c r="MW98" s="254"/>
      <c r="MX98" s="254"/>
      <c r="MY98" s="254"/>
      <c r="MZ98" s="254"/>
      <c r="NA98" s="254"/>
      <c r="NB98" s="254"/>
      <c r="NC98" s="254"/>
      <c r="ND98" s="254"/>
      <c r="NE98" s="254"/>
      <c r="NF98" s="254"/>
      <c r="NG98" s="254"/>
      <c r="NH98" s="254"/>
      <c r="NI98" s="254"/>
      <c r="NJ98" s="254"/>
      <c r="NK98" s="254"/>
      <c r="NL98" s="254"/>
      <c r="NM98" s="254"/>
      <c r="NN98" s="254"/>
      <c r="NO98" s="254"/>
      <c r="NP98" s="254"/>
      <c r="NQ98" s="254"/>
      <c r="NR98" s="254"/>
      <c r="NS98" s="254"/>
      <c r="NT98" s="254"/>
      <c r="NU98" s="254"/>
      <c r="NV98" s="254"/>
      <c r="NW98" s="254"/>
      <c r="NX98" s="254"/>
      <c r="NY98" s="254"/>
      <c r="NZ98" s="254"/>
      <c r="OA98" s="254"/>
      <c r="OB98" s="254"/>
      <c r="OC98" s="254"/>
      <c r="OD98" s="254"/>
      <c r="OE98" s="254"/>
      <c r="OF98" s="254"/>
      <c r="OG98" s="254"/>
      <c r="OH98" s="254"/>
      <c r="OI98" s="254"/>
      <c r="OJ98" s="254"/>
      <c r="OK98" s="254"/>
      <c r="OL98" s="254"/>
      <c r="OM98" s="254"/>
      <c r="ON98" s="254"/>
      <c r="OO98" s="254"/>
      <c r="OP98" s="254"/>
      <c r="OQ98" s="254"/>
      <c r="OR98" s="254"/>
      <c r="OS98" s="254"/>
      <c r="OT98" s="254"/>
      <c r="OU98" s="254"/>
      <c r="OV98" s="254"/>
      <c r="OW98" s="254"/>
      <c r="OX98" s="254"/>
      <c r="OY98" s="254"/>
      <c r="OZ98" s="254"/>
      <c r="PA98" s="254"/>
      <c r="PB98" s="254"/>
      <c r="PC98" s="254"/>
      <c r="PD98" s="254"/>
      <c r="PE98" s="254"/>
      <c r="PF98" s="254"/>
      <c r="PG98" s="254"/>
      <c r="PH98" s="254"/>
      <c r="PI98" s="254"/>
      <c r="PJ98" s="254"/>
      <c r="PK98" s="254"/>
      <c r="PL98" s="254"/>
      <c r="PM98" s="254"/>
      <c r="PN98" s="254"/>
      <c r="PO98" s="254"/>
      <c r="PP98" s="254"/>
      <c r="PQ98" s="254"/>
      <c r="PR98" s="254"/>
      <c r="PS98" s="254"/>
      <c r="PT98" s="254"/>
      <c r="PU98" s="254"/>
      <c r="PV98" s="254"/>
      <c r="PW98" s="254"/>
      <c r="PX98" s="254"/>
      <c r="PY98" s="254"/>
      <c r="PZ98" s="254"/>
      <c r="QA98" s="254"/>
      <c r="QB98" s="254"/>
      <c r="QC98" s="254"/>
      <c r="QD98" s="254"/>
      <c r="QE98" s="254"/>
      <c r="QF98" s="254"/>
      <c r="QG98" s="254"/>
      <c r="QH98" s="254"/>
      <c r="QI98" s="254"/>
      <c r="QJ98" s="254"/>
      <c r="QK98" s="254"/>
      <c r="QL98" s="254"/>
      <c r="QM98" s="254"/>
      <c r="QN98" s="254"/>
      <c r="QO98" s="254"/>
      <c r="QP98" s="254"/>
      <c r="QQ98" s="254"/>
      <c r="QR98" s="254"/>
      <c r="QS98" s="254"/>
      <c r="QT98" s="254"/>
      <c r="QU98" s="254"/>
      <c r="QV98" s="254"/>
      <c r="QW98" s="254"/>
      <c r="QX98" s="254"/>
      <c r="QY98" s="254"/>
      <c r="QZ98" s="254"/>
      <c r="RA98" s="254"/>
      <c r="RB98" s="254"/>
      <c r="RC98" s="254"/>
      <c r="RD98" s="254"/>
      <c r="RE98" s="254"/>
      <c r="RF98" s="254"/>
      <c r="RG98" s="254"/>
      <c r="RH98" s="254"/>
      <c r="RI98" s="254"/>
      <c r="RJ98" s="254"/>
      <c r="RK98" s="254"/>
      <c r="RL98" s="254"/>
      <c r="RM98" s="254"/>
      <c r="RN98" s="254"/>
      <c r="RO98" s="254"/>
      <c r="RP98" s="254"/>
      <c r="RQ98" s="254"/>
      <c r="RR98" s="254"/>
      <c r="RS98" s="254"/>
      <c r="RT98" s="254"/>
      <c r="RU98" s="254"/>
      <c r="RV98" s="254"/>
      <c r="RW98" s="254"/>
      <c r="RX98" s="254"/>
      <c r="RY98" s="254"/>
      <c r="RZ98" s="254"/>
      <c r="SA98" s="254"/>
      <c r="SB98" s="254"/>
      <c r="SC98" s="254"/>
      <c r="SD98" s="254"/>
      <c r="SE98" s="254"/>
      <c r="SF98" s="254"/>
      <c r="SG98" s="254"/>
      <c r="SH98" s="254"/>
      <c r="SI98" s="254"/>
      <c r="SJ98" s="254"/>
      <c r="SK98" s="254"/>
      <c r="SL98" s="254"/>
      <c r="SM98" s="254"/>
      <c r="SN98" s="254"/>
      <c r="SO98" s="254"/>
      <c r="SP98" s="254"/>
      <c r="SQ98" s="254"/>
      <c r="SR98" s="254"/>
      <c r="SS98" s="254"/>
      <c r="ST98" s="254"/>
      <c r="SU98" s="254"/>
      <c r="SV98" s="254"/>
      <c r="SW98" s="254"/>
      <c r="SX98" s="254"/>
      <c r="SY98" s="254"/>
      <c r="SZ98" s="254"/>
      <c r="TA98" s="254"/>
      <c r="TB98" s="254"/>
      <c r="TC98" s="254"/>
      <c r="TD98" s="254"/>
      <c r="TE98" s="254"/>
      <c r="TF98" s="254"/>
      <c r="TG98" s="254"/>
      <c r="TH98" s="254"/>
      <c r="TI98" s="254"/>
      <c r="TJ98" s="254"/>
      <c r="TK98" s="254"/>
      <c r="TL98" s="254"/>
      <c r="TM98" s="254"/>
      <c r="TN98" s="254"/>
      <c r="TO98" s="254"/>
      <c r="TP98" s="254"/>
      <c r="TQ98" s="254"/>
      <c r="TR98" s="254"/>
      <c r="TS98" s="254"/>
      <c r="TT98" s="254"/>
      <c r="TU98" s="254"/>
      <c r="TV98" s="254"/>
      <c r="TW98" s="254"/>
      <c r="TX98" s="254"/>
      <c r="TY98" s="254"/>
      <c r="TZ98" s="254"/>
      <c r="UA98" s="254"/>
      <c r="UB98" s="254"/>
      <c r="UC98" s="254"/>
      <c r="UD98" s="254"/>
      <c r="UE98" s="254"/>
      <c r="UF98" s="254"/>
      <c r="UG98" s="254"/>
      <c r="UH98" s="254"/>
      <c r="UI98" s="254"/>
      <c r="UJ98" s="254"/>
      <c r="UK98" s="254"/>
      <c r="UL98" s="254"/>
      <c r="UM98" s="254"/>
      <c r="UN98" s="254"/>
      <c r="UO98" s="254"/>
      <c r="UP98" s="254"/>
      <c r="UQ98" s="254"/>
      <c r="UR98" s="254"/>
      <c r="US98" s="254"/>
      <c r="UT98" s="254"/>
      <c r="UU98" s="254"/>
      <c r="UV98" s="254"/>
      <c r="UW98" s="254"/>
      <c r="UX98" s="254"/>
      <c r="UY98" s="254"/>
      <c r="UZ98" s="254"/>
      <c r="VA98" s="254"/>
      <c r="VB98" s="254"/>
      <c r="VC98" s="254"/>
      <c r="VD98" s="254"/>
      <c r="VE98" s="254"/>
      <c r="VF98" s="254"/>
      <c r="VG98" s="254"/>
      <c r="VH98" s="254"/>
      <c r="VI98" s="254"/>
      <c r="VJ98" s="254"/>
      <c r="VK98" s="254"/>
      <c r="VL98" s="254"/>
      <c r="VM98" s="254"/>
      <c r="VN98" s="254"/>
      <c r="VO98" s="254"/>
      <c r="VP98" s="254"/>
      <c r="VQ98" s="254"/>
      <c r="VR98" s="254"/>
      <c r="VS98" s="254"/>
      <c r="VT98" s="254"/>
      <c r="VU98" s="254"/>
      <c r="VV98" s="254"/>
      <c r="VW98" s="254"/>
      <c r="VX98" s="254"/>
      <c r="VY98" s="254"/>
      <c r="VZ98" s="254"/>
      <c r="WA98" s="254"/>
      <c r="WB98" s="254"/>
      <c r="WC98" s="254"/>
      <c r="WD98" s="254"/>
      <c r="WE98" s="254"/>
      <c r="WF98" s="254"/>
      <c r="WG98" s="254"/>
      <c r="WH98" s="254"/>
      <c r="WI98" s="254"/>
      <c r="WJ98" s="254"/>
      <c r="WK98" s="254"/>
      <c r="WL98" s="254"/>
      <c r="WM98" s="254"/>
      <c r="WN98" s="254"/>
      <c r="WO98" s="254"/>
      <c r="WP98" s="254"/>
      <c r="WQ98" s="254"/>
      <c r="WR98" s="254"/>
      <c r="WS98" s="254"/>
      <c r="WT98" s="254"/>
      <c r="WU98" s="254"/>
      <c r="WV98" s="254"/>
      <c r="WW98" s="254"/>
      <c r="WX98" s="254"/>
      <c r="WY98" s="254"/>
      <c r="WZ98" s="254"/>
      <c r="XA98" s="254"/>
      <c r="XB98" s="254"/>
      <c r="XC98" s="254"/>
      <c r="XD98" s="254"/>
      <c r="XE98" s="254"/>
      <c r="XF98" s="254"/>
      <c r="XG98" s="254"/>
      <c r="XH98" s="254"/>
      <c r="XI98" s="254"/>
      <c r="XJ98" s="254"/>
      <c r="XK98" s="254"/>
      <c r="XL98" s="254"/>
      <c r="XM98" s="254"/>
      <c r="XN98" s="254"/>
      <c r="XO98" s="254"/>
      <c r="XP98" s="254"/>
      <c r="XQ98" s="254"/>
      <c r="XR98" s="254"/>
      <c r="XS98" s="254"/>
      <c r="XT98" s="254"/>
      <c r="XU98" s="254"/>
      <c r="XV98" s="254"/>
      <c r="XW98" s="254"/>
      <c r="XX98" s="254"/>
      <c r="XY98" s="254"/>
      <c r="XZ98" s="254"/>
      <c r="YA98" s="254"/>
      <c r="YB98" s="254"/>
      <c r="YC98" s="254"/>
      <c r="YD98" s="254"/>
      <c r="YE98" s="254"/>
      <c r="YF98" s="254"/>
      <c r="YG98" s="254"/>
      <c r="YH98" s="254"/>
      <c r="YI98" s="254"/>
      <c r="YJ98" s="254"/>
      <c r="YK98" s="254"/>
      <c r="YL98" s="254"/>
      <c r="YM98" s="254"/>
      <c r="YN98" s="254"/>
      <c r="YO98" s="254"/>
      <c r="YP98" s="254"/>
      <c r="YQ98" s="254"/>
      <c r="YR98" s="254"/>
      <c r="YS98" s="254"/>
      <c r="YT98" s="254"/>
      <c r="YU98" s="254"/>
      <c r="YV98" s="254"/>
      <c r="YW98" s="254"/>
      <c r="YX98" s="254"/>
      <c r="YY98" s="254"/>
      <c r="YZ98" s="254"/>
      <c r="ZA98" s="254"/>
      <c r="ZB98" s="254"/>
      <c r="ZC98" s="254"/>
      <c r="ZD98" s="254"/>
      <c r="ZE98" s="254"/>
      <c r="ZF98" s="254"/>
      <c r="ZG98" s="254"/>
      <c r="ZH98" s="254"/>
      <c r="ZI98" s="254"/>
      <c r="ZJ98" s="254"/>
      <c r="ZK98" s="254"/>
      <c r="ZL98" s="254"/>
      <c r="ZM98" s="254"/>
      <c r="ZN98" s="254"/>
      <c r="ZO98" s="254"/>
      <c r="ZP98" s="254"/>
      <c r="ZQ98" s="254"/>
      <c r="ZR98" s="254"/>
      <c r="ZS98" s="254"/>
      <c r="ZT98" s="254"/>
      <c r="ZU98" s="254"/>
      <c r="ZV98" s="254"/>
      <c r="ZW98" s="254"/>
      <c r="ZX98" s="254"/>
      <c r="ZY98" s="254"/>
      <c r="ZZ98" s="254"/>
      <c r="AAA98" s="254"/>
      <c r="AAB98" s="254"/>
      <c r="AAC98" s="254"/>
      <c r="AAD98" s="254"/>
      <c r="AAE98" s="254"/>
      <c r="AAF98" s="254"/>
      <c r="AAG98" s="254"/>
      <c r="AAH98" s="254"/>
      <c r="AAI98" s="254"/>
      <c r="AAJ98" s="254"/>
      <c r="AAK98" s="254"/>
      <c r="AAL98" s="254"/>
      <c r="AAM98" s="254"/>
      <c r="AAN98" s="254"/>
      <c r="AAO98" s="254"/>
      <c r="AAP98" s="254"/>
      <c r="AAQ98" s="254"/>
      <c r="AAR98" s="254"/>
      <c r="AAS98" s="254"/>
      <c r="AAT98" s="254"/>
      <c r="AAU98" s="254"/>
      <c r="AAV98" s="254"/>
      <c r="AAW98" s="254"/>
      <c r="AAX98" s="254"/>
      <c r="AAY98" s="254"/>
      <c r="AAZ98" s="254"/>
      <c r="ABA98" s="254"/>
      <c r="ABB98" s="254"/>
      <c r="ABC98" s="254"/>
      <c r="ABD98" s="254"/>
      <c r="ABE98" s="254"/>
      <c r="ABF98" s="254"/>
      <c r="ABG98" s="254"/>
      <c r="ABH98" s="254"/>
      <c r="ABI98" s="254"/>
      <c r="ABJ98" s="254"/>
      <c r="ABK98" s="254"/>
      <c r="ABL98" s="254"/>
      <c r="ABM98" s="254"/>
      <c r="ABN98" s="254"/>
      <c r="ABO98" s="254"/>
      <c r="ABP98" s="254"/>
      <c r="ABQ98" s="254"/>
      <c r="ABR98" s="254"/>
      <c r="ABS98" s="254"/>
      <c r="ABT98" s="254"/>
      <c r="ABU98" s="254"/>
      <c r="ABV98" s="254"/>
      <c r="ABW98" s="254"/>
      <c r="ABX98" s="254"/>
      <c r="ABY98" s="254"/>
      <c r="ABZ98" s="254"/>
      <c r="ACA98" s="254"/>
      <c r="ACB98" s="254"/>
      <c r="ACC98" s="254"/>
      <c r="ACD98" s="254"/>
      <c r="ACE98" s="254"/>
      <c r="ACF98" s="254"/>
      <c r="ACG98" s="254"/>
      <c r="ACH98" s="254"/>
      <c r="ACI98" s="254"/>
      <c r="ACJ98" s="254"/>
      <c r="ACK98" s="254"/>
      <c r="ACL98" s="254"/>
      <c r="ACM98" s="254"/>
      <c r="ACN98" s="254"/>
      <c r="ACO98" s="254"/>
      <c r="ACP98" s="254"/>
      <c r="ACQ98" s="254"/>
      <c r="ACR98" s="254"/>
      <c r="ACS98" s="254"/>
      <c r="ACT98" s="254"/>
      <c r="ACU98" s="254"/>
      <c r="ACV98" s="254"/>
      <c r="ACW98" s="254"/>
      <c r="ACX98" s="254"/>
      <c r="ACY98" s="254"/>
      <c r="ACZ98" s="254"/>
      <c r="ADA98" s="254"/>
      <c r="ADB98" s="254"/>
      <c r="ADC98" s="254"/>
      <c r="ADD98" s="254"/>
      <c r="ADE98" s="254"/>
      <c r="ADF98" s="254"/>
      <c r="ADG98" s="254"/>
      <c r="ADH98" s="254"/>
      <c r="ADI98" s="254"/>
      <c r="ADJ98" s="254"/>
      <c r="ADK98" s="254"/>
      <c r="ADL98" s="254"/>
      <c r="ADM98" s="254"/>
      <c r="ADN98" s="254"/>
      <c r="ADO98" s="254"/>
      <c r="ADP98" s="254"/>
      <c r="ADQ98" s="254"/>
      <c r="ADR98" s="254"/>
      <c r="ADS98" s="254"/>
      <c r="ADT98" s="254"/>
      <c r="ADU98" s="254"/>
      <c r="ADV98" s="254"/>
      <c r="ADW98" s="254"/>
      <c r="ADX98" s="254"/>
      <c r="ADY98" s="254"/>
      <c r="ADZ98" s="254"/>
      <c r="AEA98" s="254"/>
      <c r="AEB98" s="254"/>
      <c r="AEC98" s="254"/>
      <c r="AED98" s="254"/>
      <c r="AEE98" s="254"/>
      <c r="AEF98" s="254"/>
      <c r="AEG98" s="254"/>
      <c r="AEH98" s="254"/>
      <c r="AEI98" s="254"/>
      <c r="AEJ98" s="254"/>
      <c r="AEK98" s="254"/>
      <c r="AEL98" s="254"/>
      <c r="AEM98" s="254"/>
      <c r="AEN98" s="254"/>
      <c r="AEO98" s="254"/>
      <c r="AEP98" s="254"/>
      <c r="AEQ98" s="254"/>
      <c r="AER98" s="254"/>
      <c r="AES98" s="254"/>
      <c r="AET98" s="254"/>
      <c r="AEU98" s="254"/>
      <c r="AEV98" s="254"/>
      <c r="AEW98" s="254"/>
      <c r="AEX98" s="254"/>
      <c r="AEY98" s="254"/>
      <c r="AEZ98" s="254"/>
      <c r="AFA98" s="254"/>
      <c r="AFB98" s="254"/>
      <c r="AFC98" s="254"/>
      <c r="AFD98" s="254"/>
      <c r="AFE98" s="254"/>
      <c r="AFF98" s="254"/>
      <c r="AFG98" s="254"/>
      <c r="AFH98" s="254"/>
      <c r="AFI98" s="254"/>
      <c r="AFJ98" s="254"/>
      <c r="AFK98" s="254"/>
      <c r="AFL98" s="254"/>
      <c r="AFM98" s="254"/>
      <c r="AFN98" s="254"/>
      <c r="AFO98" s="254"/>
      <c r="AFP98" s="254"/>
      <c r="AFQ98" s="254"/>
      <c r="AFR98" s="254"/>
      <c r="AFS98" s="254"/>
      <c r="AFT98" s="254"/>
      <c r="AFU98" s="254"/>
      <c r="AFV98" s="254"/>
      <c r="AFW98" s="254"/>
      <c r="AFX98" s="254"/>
      <c r="AFY98" s="254"/>
      <c r="AFZ98" s="254"/>
      <c r="AGA98" s="254"/>
      <c r="AGB98" s="254"/>
      <c r="AGC98" s="254"/>
      <c r="AGD98" s="254"/>
      <c r="AGE98" s="254"/>
      <c r="AGF98" s="254"/>
      <c r="AGG98" s="254"/>
      <c r="AGH98" s="254"/>
      <c r="AGI98" s="254"/>
      <c r="AGJ98" s="254"/>
      <c r="AGK98" s="254"/>
      <c r="AGL98" s="254"/>
      <c r="AGM98" s="254"/>
      <c r="AGN98" s="254"/>
      <c r="AGO98" s="254"/>
      <c r="AGP98" s="254"/>
      <c r="AGQ98" s="254"/>
      <c r="AGR98" s="254"/>
      <c r="AGS98" s="254"/>
      <c r="AGT98" s="254"/>
      <c r="AGU98" s="254"/>
      <c r="AGV98" s="254"/>
      <c r="AGW98" s="254"/>
      <c r="AGX98" s="254"/>
      <c r="AGY98" s="254"/>
      <c r="AGZ98" s="254"/>
      <c r="AHA98" s="254"/>
      <c r="AHB98" s="254"/>
      <c r="AHC98" s="254"/>
      <c r="AHD98" s="254"/>
      <c r="AHE98" s="254"/>
      <c r="AHF98" s="254"/>
      <c r="AHG98" s="254"/>
      <c r="AHH98" s="254"/>
      <c r="AHI98" s="254"/>
      <c r="AHJ98" s="254"/>
      <c r="AHK98" s="254"/>
      <c r="AHL98" s="254"/>
      <c r="AHM98" s="254"/>
      <c r="AHN98" s="254"/>
      <c r="AHO98" s="254"/>
      <c r="AHP98" s="254"/>
      <c r="AHQ98" s="254"/>
      <c r="AHR98" s="254"/>
      <c r="AHS98" s="254"/>
      <c r="AHT98" s="254"/>
      <c r="AHU98" s="254"/>
      <c r="AHV98" s="254"/>
      <c r="AHW98" s="254"/>
      <c r="AHX98" s="254"/>
      <c r="AHY98" s="254"/>
      <c r="AHZ98" s="254"/>
      <c r="AIA98" s="254"/>
      <c r="AIB98" s="254"/>
      <c r="AIC98" s="254"/>
      <c r="AID98" s="254"/>
      <c r="AIE98" s="254"/>
      <c r="AIF98" s="254"/>
      <c r="AIG98" s="254"/>
      <c r="AIH98" s="254"/>
      <c r="AII98" s="254"/>
      <c r="AIJ98" s="254"/>
      <c r="AIK98" s="254"/>
      <c r="AIL98" s="254"/>
      <c r="AIM98" s="254"/>
      <c r="AIN98" s="254"/>
      <c r="AIO98" s="254"/>
      <c r="AIP98" s="254"/>
      <c r="AIQ98" s="254"/>
      <c r="AIR98" s="254"/>
      <c r="AIS98" s="254"/>
      <c r="AIT98" s="254"/>
      <c r="AIU98" s="254"/>
      <c r="AIV98" s="254"/>
      <c r="AIW98" s="254"/>
      <c r="AIX98" s="254"/>
      <c r="AIY98" s="254"/>
      <c r="AIZ98" s="254"/>
      <c r="AJA98" s="254"/>
      <c r="AJB98" s="254"/>
      <c r="AJC98" s="254"/>
      <c r="AJD98" s="254"/>
      <c r="AJE98" s="254"/>
      <c r="AJF98" s="254"/>
      <c r="AJG98" s="254"/>
      <c r="AJH98" s="254"/>
      <c r="AJI98" s="254"/>
      <c r="AJJ98" s="254"/>
      <c r="AJK98" s="254"/>
      <c r="AJL98" s="254"/>
      <c r="AJM98" s="254"/>
      <c r="AJN98" s="254"/>
      <c r="AJO98" s="254"/>
      <c r="AJP98" s="254"/>
      <c r="AJQ98" s="254"/>
      <c r="AJR98" s="254"/>
      <c r="AJS98" s="254"/>
      <c r="AJT98" s="254"/>
      <c r="AJU98" s="254"/>
      <c r="AJV98" s="254"/>
      <c r="AJW98" s="254"/>
      <c r="AJX98" s="254"/>
      <c r="AJY98" s="254"/>
      <c r="AJZ98" s="254"/>
      <c r="AKA98" s="254"/>
      <c r="AKB98" s="254"/>
      <c r="AKC98" s="254"/>
      <c r="AKD98" s="254"/>
      <c r="AKE98" s="254"/>
      <c r="AKF98" s="254"/>
      <c r="AKG98" s="254"/>
      <c r="AKH98" s="254"/>
      <c r="AKI98" s="254"/>
      <c r="AKJ98" s="254"/>
      <c r="AKK98" s="254"/>
      <c r="AKL98" s="254"/>
      <c r="AKM98" s="254"/>
      <c r="AKN98" s="254"/>
      <c r="AKO98" s="254"/>
      <c r="AKP98" s="254"/>
      <c r="AKQ98" s="254"/>
      <c r="AKR98" s="254"/>
      <c r="AKS98" s="254"/>
      <c r="AKT98" s="254"/>
      <c r="AKU98" s="254"/>
      <c r="AKV98" s="254"/>
      <c r="AKW98" s="254"/>
      <c r="AKX98" s="254"/>
      <c r="AKY98" s="254"/>
      <c r="AKZ98" s="254"/>
      <c r="ALA98" s="254"/>
      <c r="ALB98" s="254"/>
      <c r="ALC98" s="254"/>
      <c r="ALD98" s="254"/>
      <c r="ALE98" s="254"/>
      <c r="ALF98" s="254"/>
      <c r="ALG98" s="254"/>
      <c r="ALH98" s="254"/>
      <c r="ALI98" s="254"/>
      <c r="ALJ98" s="254"/>
      <c r="ALK98" s="254"/>
      <c r="ALL98" s="254"/>
      <c r="ALM98" s="254"/>
      <c r="ALN98" s="254"/>
      <c r="ALO98" s="254"/>
      <c r="ALP98" s="254"/>
      <c r="ALQ98" s="254"/>
      <c r="ALR98" s="254"/>
      <c r="ALS98" s="254"/>
      <c r="ALT98" s="254"/>
      <c r="ALU98" s="254"/>
      <c r="ALV98" s="254"/>
      <c r="ALW98" s="254"/>
      <c r="ALX98" s="254"/>
      <c r="ALY98" s="254"/>
      <c r="ALZ98" s="254"/>
      <c r="AMA98" s="254"/>
      <c r="AMB98" s="254"/>
      <c r="AMC98" s="254"/>
      <c r="AMD98" s="254"/>
      <c r="AME98" s="254"/>
      <c r="AMF98" s="254"/>
      <c r="AMG98" s="254"/>
      <c r="AMH98" s="254"/>
      <c r="AMI98" s="254"/>
      <c r="AMJ98" s="254"/>
    </row>
    <row r="100" spans="1:1024" s="56" customFormat="1">
      <c r="A100" s="55" t="s">
        <v>89</v>
      </c>
      <c r="B100" s="55" t="s">
        <v>90</v>
      </c>
    </row>
    <row r="101" spans="1:1024" s="56" customFormat="1">
      <c r="A101" s="57" t="s">
        <v>91</v>
      </c>
      <c r="B101" s="58" t="s">
        <v>92</v>
      </c>
    </row>
    <row r="102" spans="1:1024" s="56" customFormat="1">
      <c r="A102" s="59" t="s">
        <v>93</v>
      </c>
      <c r="B102" s="60" t="s">
        <v>94</v>
      </c>
    </row>
    <row r="103" spans="1:1024" s="56" customFormat="1">
      <c r="A103" s="59" t="s">
        <v>95</v>
      </c>
      <c r="B103" s="60" t="s">
        <v>96</v>
      </c>
    </row>
    <row r="104" spans="1:1024" s="56" customFormat="1" ht="51.75" customHeight="1">
      <c r="A104" s="59" t="s">
        <v>97</v>
      </c>
      <c r="B104" s="60" t="s">
        <v>98</v>
      </c>
    </row>
    <row r="105" spans="1:1024" s="56" customFormat="1">
      <c r="A105" s="59" t="s">
        <v>99</v>
      </c>
      <c r="B105" s="60" t="s">
        <v>100</v>
      </c>
    </row>
    <row r="106" spans="1:1024" s="56" customFormat="1">
      <c r="A106" s="59" t="s">
        <v>101</v>
      </c>
      <c r="B106" s="60" t="s">
        <v>102</v>
      </c>
    </row>
    <row r="107" spans="1:1024" s="56" customFormat="1" ht="24">
      <c r="A107" s="59" t="s">
        <v>103</v>
      </c>
      <c r="B107" s="60" t="s">
        <v>104</v>
      </c>
    </row>
    <row r="108" spans="1:1024" s="56" customFormat="1">
      <c r="A108" s="59" t="s">
        <v>105</v>
      </c>
      <c r="B108" s="60" t="s">
        <v>106</v>
      </c>
    </row>
    <row r="109" spans="1:1024" s="56" customFormat="1">
      <c r="A109" s="59" t="s">
        <v>107</v>
      </c>
      <c r="B109" s="60" t="s">
        <v>108</v>
      </c>
    </row>
    <row r="110" spans="1:1024" s="56" customFormat="1" ht="72">
      <c r="A110" s="61" t="s">
        <v>109</v>
      </c>
      <c r="B110" s="62" t="s">
        <v>110</v>
      </c>
    </row>
  </sheetData>
  <mergeCells count="3110">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30:A31"/>
    <mergeCell ref="A34:D34"/>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JQ48:AJT48"/>
    <mergeCell ref="AJU48:AJX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50:B50"/>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s>
  <pageMargins left="0.7" right="0.7" top="0.75" bottom="0.75" header="0.511811023622047" footer="0.511811023622047"/>
  <pageSetup paperSize="9"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I27"/>
  <sheetViews>
    <sheetView zoomScale="65" zoomScaleNormal="65" workbookViewId="0">
      <selection activeCell="A3" sqref="A3"/>
    </sheetView>
  </sheetViews>
  <sheetFormatPr baseColWidth="10" defaultColWidth="11.42578125" defaultRowHeight="15"/>
  <cols>
    <col min="1" max="1" width="27.7109375" customWidth="1"/>
    <col min="2" max="2" width="54.7109375" customWidth="1"/>
    <col min="4" max="4" width="61.140625" customWidth="1"/>
  </cols>
  <sheetData>
    <row r="1" spans="1:9" ht="23.25">
      <c r="A1" s="280" t="s">
        <v>111</v>
      </c>
      <c r="B1" s="280"/>
      <c r="C1" s="280"/>
      <c r="D1" s="280"/>
    </row>
    <row r="2" spans="1:9" ht="18.75">
      <c r="A2" s="63" t="s">
        <v>112</v>
      </c>
      <c r="B2" s="63" t="s">
        <v>113</v>
      </c>
      <c r="C2" s="63" t="s">
        <v>114</v>
      </c>
      <c r="D2" s="63" t="s">
        <v>115</v>
      </c>
    </row>
    <row r="3" spans="1:9" s="65" customFormat="1" ht="49.5" customHeight="1">
      <c r="A3" s="277" t="s">
        <v>116</v>
      </c>
      <c r="B3" s="277" t="s">
        <v>117</v>
      </c>
      <c r="C3" s="278">
        <v>1</v>
      </c>
      <c r="D3" s="64" t="s">
        <v>118</v>
      </c>
    </row>
    <row r="4" spans="1:9" s="65" customFormat="1" ht="49.5" customHeight="1">
      <c r="A4" s="277"/>
      <c r="B4" s="277"/>
      <c r="C4" s="278"/>
      <c r="D4" s="64" t="s">
        <v>119</v>
      </c>
    </row>
    <row r="5" spans="1:9" s="65" customFormat="1" ht="49.5" customHeight="1">
      <c r="A5" s="277"/>
      <c r="B5" s="277"/>
      <c r="C5" s="278">
        <v>2</v>
      </c>
      <c r="D5" s="64" t="s">
        <v>120</v>
      </c>
      <c r="F5" s="279" t="s">
        <v>121</v>
      </c>
      <c r="G5" s="279"/>
      <c r="H5" s="279"/>
      <c r="I5" s="279"/>
    </row>
    <row r="6" spans="1:9" s="65" customFormat="1" ht="49.5" customHeight="1">
      <c r="A6" s="277"/>
      <c r="B6" s="277"/>
      <c r="C6" s="278"/>
      <c r="D6" s="64" t="s">
        <v>122</v>
      </c>
      <c r="F6" s="279"/>
      <c r="G6" s="279"/>
      <c r="H6" s="279"/>
      <c r="I6" s="279"/>
    </row>
    <row r="7" spans="1:9" s="65" customFormat="1" ht="49.5" customHeight="1">
      <c r="A7" s="277"/>
      <c r="B7" s="277"/>
      <c r="C7" s="278">
        <v>3</v>
      </c>
      <c r="D7" s="64" t="s">
        <v>123</v>
      </c>
      <c r="F7" s="279"/>
      <c r="G7" s="279"/>
      <c r="H7" s="279"/>
      <c r="I7" s="279"/>
    </row>
    <row r="8" spans="1:9" s="65" customFormat="1" ht="49.5" customHeight="1">
      <c r="A8" s="277"/>
      <c r="B8" s="277"/>
      <c r="C8" s="278"/>
      <c r="D8" s="64" t="s">
        <v>124</v>
      </c>
      <c r="F8" s="279"/>
      <c r="G8" s="279"/>
      <c r="H8" s="279"/>
      <c r="I8" s="279"/>
    </row>
    <row r="9" spans="1:9" s="65" customFormat="1" ht="49.5" customHeight="1">
      <c r="A9" s="277" t="s">
        <v>125</v>
      </c>
      <c r="B9" s="277" t="s">
        <v>126</v>
      </c>
      <c r="C9" s="278">
        <v>1</v>
      </c>
      <c r="D9" s="64" t="s">
        <v>127</v>
      </c>
    </row>
    <row r="10" spans="1:9" s="65" customFormat="1" ht="49.5" customHeight="1">
      <c r="A10" s="277"/>
      <c r="B10" s="277"/>
      <c r="C10" s="278"/>
      <c r="D10" s="64" t="s">
        <v>128</v>
      </c>
    </row>
    <row r="11" spans="1:9" s="65" customFormat="1" ht="49.5" customHeight="1">
      <c r="A11" s="277"/>
      <c r="B11" s="277"/>
      <c r="C11" s="278">
        <v>2</v>
      </c>
      <c r="D11" s="64" t="s">
        <v>129</v>
      </c>
    </row>
    <row r="12" spans="1:9" s="65" customFormat="1" ht="49.5" customHeight="1">
      <c r="A12" s="277"/>
      <c r="B12" s="277"/>
      <c r="C12" s="278"/>
      <c r="D12" s="64" t="s">
        <v>130</v>
      </c>
    </row>
    <row r="13" spans="1:9" s="65" customFormat="1" ht="49.5" customHeight="1">
      <c r="A13" s="277"/>
      <c r="B13" s="277"/>
      <c r="C13" s="278">
        <v>3</v>
      </c>
      <c r="D13" s="64" t="s">
        <v>131</v>
      </c>
    </row>
    <row r="14" spans="1:9" s="65" customFormat="1" ht="49.5" customHeight="1">
      <c r="A14" s="277"/>
      <c r="B14" s="277"/>
      <c r="C14" s="278"/>
      <c r="D14" s="64" t="s">
        <v>132</v>
      </c>
    </row>
    <row r="15" spans="1:9" s="65" customFormat="1" ht="49.5" customHeight="1">
      <c r="A15" s="277" t="s">
        <v>133</v>
      </c>
      <c r="B15" s="277" t="s">
        <v>134</v>
      </c>
      <c r="C15" s="278">
        <v>1</v>
      </c>
      <c r="D15" s="64" t="s">
        <v>135</v>
      </c>
    </row>
    <row r="16" spans="1:9" s="65" customFormat="1" ht="49.5" customHeight="1">
      <c r="A16" s="277"/>
      <c r="B16" s="277"/>
      <c r="C16" s="278"/>
      <c r="D16" s="64" t="s">
        <v>136</v>
      </c>
    </row>
    <row r="17" spans="1:4" s="65" customFormat="1" ht="49.5" customHeight="1">
      <c r="A17" s="277"/>
      <c r="B17" s="277"/>
      <c r="C17" s="278">
        <v>2</v>
      </c>
      <c r="D17" s="64" t="s">
        <v>137</v>
      </c>
    </row>
    <row r="18" spans="1:4" s="65" customFormat="1" ht="49.5" customHeight="1">
      <c r="A18" s="277"/>
      <c r="B18" s="277"/>
      <c r="C18" s="278"/>
      <c r="D18" s="64" t="s">
        <v>138</v>
      </c>
    </row>
    <row r="19" spans="1:4" s="65" customFormat="1" ht="49.5" customHeight="1">
      <c r="A19" s="277"/>
      <c r="B19" s="277"/>
      <c r="C19" s="278">
        <v>3</v>
      </c>
      <c r="D19" s="64" t="s">
        <v>139</v>
      </c>
    </row>
    <row r="20" spans="1:4" s="65" customFormat="1" ht="49.5" customHeight="1">
      <c r="A20" s="277"/>
      <c r="B20" s="277"/>
      <c r="C20" s="278"/>
      <c r="D20" s="64" t="s">
        <v>140</v>
      </c>
    </row>
    <row r="21" spans="1:4" s="65" customFormat="1" ht="49.5" customHeight="1">
      <c r="A21" s="274" t="s">
        <v>141</v>
      </c>
      <c r="B21" s="274" t="s">
        <v>142</v>
      </c>
      <c r="C21" s="275">
        <v>1</v>
      </c>
      <c r="D21" s="64" t="s">
        <v>143</v>
      </c>
    </row>
    <row r="22" spans="1:4" s="65" customFormat="1" ht="49.5" customHeight="1">
      <c r="A22" s="274"/>
      <c r="B22" s="274"/>
      <c r="C22" s="275"/>
      <c r="D22" s="64" t="s">
        <v>144</v>
      </c>
    </row>
    <row r="23" spans="1:4" s="65" customFormat="1" ht="49.5" customHeight="1">
      <c r="A23" s="274"/>
      <c r="B23" s="274"/>
      <c r="C23" s="275"/>
      <c r="D23" s="64" t="s">
        <v>145</v>
      </c>
    </row>
    <row r="24" spans="1:4" s="65" customFormat="1" ht="49.5" customHeight="1">
      <c r="A24" s="274"/>
      <c r="B24" s="274"/>
      <c r="C24" s="275">
        <v>2</v>
      </c>
      <c r="D24" s="64" t="s">
        <v>146</v>
      </c>
    </row>
    <row r="25" spans="1:4" s="65" customFormat="1" ht="49.5" customHeight="1">
      <c r="A25" s="274"/>
      <c r="B25" s="274"/>
      <c r="C25" s="275"/>
      <c r="D25" s="64" t="s">
        <v>147</v>
      </c>
    </row>
    <row r="26" spans="1:4" s="65" customFormat="1" ht="49.5" customHeight="1">
      <c r="A26" s="274"/>
      <c r="B26" s="274"/>
      <c r="C26" s="276">
        <v>3</v>
      </c>
      <c r="D26" s="66" t="s">
        <v>148</v>
      </c>
    </row>
    <row r="27" spans="1:4" s="65" customFormat="1" ht="49.5" customHeight="1">
      <c r="A27" s="274"/>
      <c r="B27" s="274"/>
      <c r="C27" s="276"/>
      <c r="D27" s="66" t="s">
        <v>149</v>
      </c>
    </row>
  </sheetData>
  <mergeCells count="22">
    <mergeCell ref="A1:D1"/>
    <mergeCell ref="A3:A8"/>
    <mergeCell ref="B3:B8"/>
    <mergeCell ref="C3:C4"/>
    <mergeCell ref="C5:C6"/>
    <mergeCell ref="F5:I8"/>
    <mergeCell ref="C7:C8"/>
    <mergeCell ref="A9:A14"/>
    <mergeCell ref="B9:B14"/>
    <mergeCell ref="C9:C10"/>
    <mergeCell ref="C11:C12"/>
    <mergeCell ref="C13:C14"/>
    <mergeCell ref="A15:A20"/>
    <mergeCell ref="B15:B20"/>
    <mergeCell ref="C15:C16"/>
    <mergeCell ref="C17:C18"/>
    <mergeCell ref="C19:C20"/>
    <mergeCell ref="A21:A27"/>
    <mergeCell ref="B21:B27"/>
    <mergeCell ref="C21:C23"/>
    <mergeCell ref="C24:C25"/>
    <mergeCell ref="C26:C27"/>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D7D31"/>
    <pageSetUpPr fitToPage="1"/>
  </sheetPr>
  <dimension ref="A1:AA44"/>
  <sheetViews>
    <sheetView zoomScale="65" zoomScaleNormal="65" workbookViewId="0"/>
  </sheetViews>
  <sheetFormatPr baseColWidth="10" defaultColWidth="8.5703125" defaultRowHeight="15"/>
  <cols>
    <col min="1" max="1" width="16.140625" style="67" customWidth="1"/>
    <col min="2" max="2" width="60.7109375" style="67" customWidth="1"/>
    <col min="3" max="8" width="15.7109375" style="68" customWidth="1"/>
    <col min="9" max="14" width="15.7109375" style="69" customWidth="1"/>
    <col min="15" max="21" width="15.7109375" style="70" customWidth="1"/>
    <col min="22" max="22" width="22.5703125" style="70" customWidth="1"/>
    <col min="23" max="23" width="15.7109375" style="70" customWidth="1"/>
    <col min="24" max="24" width="22.28515625" style="70" customWidth="1"/>
    <col min="25" max="25" width="15.7109375" style="70" customWidth="1"/>
    <col min="26" max="26" width="24.85546875" style="70" customWidth="1"/>
    <col min="27" max="27" width="15.7109375" style="70" customWidth="1"/>
  </cols>
  <sheetData>
    <row r="1" spans="1:27" ht="30.75" customHeight="1">
      <c r="C1" s="281" t="s">
        <v>117</v>
      </c>
      <c r="D1" s="281"/>
      <c r="E1" s="281"/>
      <c r="F1" s="281"/>
      <c r="G1" s="281"/>
      <c r="H1" s="281"/>
      <c r="I1" s="282" t="s">
        <v>150</v>
      </c>
      <c r="J1" s="282"/>
      <c r="K1" s="282"/>
      <c r="L1" s="282"/>
      <c r="M1" s="282"/>
      <c r="N1" s="282"/>
      <c r="O1" s="283" t="s">
        <v>134</v>
      </c>
      <c r="P1" s="283"/>
      <c r="Q1" s="283"/>
      <c r="R1" s="283"/>
      <c r="S1" s="283"/>
      <c r="T1" s="283"/>
      <c r="U1" s="284" t="s">
        <v>142</v>
      </c>
      <c r="V1" s="284"/>
      <c r="W1" s="284"/>
      <c r="X1" s="284"/>
      <c r="Y1" s="284"/>
      <c r="Z1" s="284"/>
      <c r="AA1" s="284"/>
    </row>
    <row r="2" spans="1:27" ht="150" customHeight="1">
      <c r="C2" s="71" t="s">
        <v>118</v>
      </c>
      <c r="D2" s="71" t="s">
        <v>119</v>
      </c>
      <c r="E2" s="72" t="s">
        <v>120</v>
      </c>
      <c r="F2" s="72" t="s">
        <v>122</v>
      </c>
      <c r="G2" s="73" t="s">
        <v>123</v>
      </c>
      <c r="H2" s="73" t="s">
        <v>124</v>
      </c>
      <c r="I2" s="74" t="s">
        <v>127</v>
      </c>
      <c r="J2" s="74" t="s">
        <v>128</v>
      </c>
      <c r="K2" s="75" t="s">
        <v>129</v>
      </c>
      <c r="L2" s="75" t="s">
        <v>130</v>
      </c>
      <c r="M2" s="76" t="s">
        <v>131</v>
      </c>
      <c r="N2" s="76" t="s">
        <v>132</v>
      </c>
      <c r="O2" s="77" t="s">
        <v>135</v>
      </c>
      <c r="P2" s="77" t="s">
        <v>136</v>
      </c>
      <c r="Q2" s="78" t="s">
        <v>137</v>
      </c>
      <c r="R2" s="78" t="s">
        <v>138</v>
      </c>
      <c r="S2" s="79" t="s">
        <v>139</v>
      </c>
      <c r="T2" s="79" t="s">
        <v>140</v>
      </c>
      <c r="U2" s="80" t="s">
        <v>143</v>
      </c>
      <c r="V2" s="80" t="s">
        <v>151</v>
      </c>
      <c r="W2" s="80" t="s">
        <v>145</v>
      </c>
      <c r="X2" s="81" t="s">
        <v>152</v>
      </c>
      <c r="Y2" s="81" t="s">
        <v>147</v>
      </c>
      <c r="Z2" s="82" t="s">
        <v>153</v>
      </c>
      <c r="AA2" s="82" t="s">
        <v>149</v>
      </c>
    </row>
    <row r="3" spans="1:27">
      <c r="A3" s="83" t="s">
        <v>154</v>
      </c>
      <c r="B3" s="83" t="s">
        <v>155</v>
      </c>
      <c r="C3" s="84"/>
      <c r="D3" s="84"/>
      <c r="E3" s="84"/>
      <c r="F3" s="84"/>
      <c r="G3" s="84"/>
      <c r="H3" s="84"/>
      <c r="I3" s="85"/>
      <c r="J3" s="85"/>
      <c r="K3" s="85"/>
      <c r="L3" s="85"/>
      <c r="M3" s="85"/>
      <c r="N3" s="85"/>
      <c r="O3" s="86"/>
      <c r="P3" s="86"/>
      <c r="Q3" s="86"/>
      <c r="R3" s="86"/>
      <c r="S3" s="86"/>
      <c r="T3" s="86"/>
      <c r="U3" s="86"/>
      <c r="V3" s="86"/>
      <c r="W3" s="86"/>
      <c r="X3" s="86"/>
      <c r="Y3" s="86"/>
      <c r="Z3" s="86"/>
      <c r="AA3" s="86"/>
    </row>
    <row r="4" spans="1:27" ht="60">
      <c r="B4" s="67" t="s">
        <v>156</v>
      </c>
      <c r="C4" s="84"/>
      <c r="D4" s="84"/>
      <c r="E4" s="84"/>
      <c r="F4" s="84"/>
      <c r="G4" s="84"/>
      <c r="H4" s="84"/>
      <c r="I4" s="84" t="s">
        <v>157</v>
      </c>
      <c r="J4" s="84" t="s">
        <v>157</v>
      </c>
      <c r="K4" s="84" t="s">
        <v>157</v>
      </c>
      <c r="L4" s="84" t="s">
        <v>157</v>
      </c>
      <c r="M4" s="84" t="s">
        <v>158</v>
      </c>
      <c r="N4" s="84" t="s">
        <v>157</v>
      </c>
      <c r="O4" s="86"/>
      <c r="P4" s="86"/>
      <c r="Q4" s="86"/>
      <c r="R4" s="86"/>
      <c r="S4" s="86"/>
      <c r="T4" s="86"/>
      <c r="U4" s="86" t="s">
        <v>158</v>
      </c>
      <c r="V4" s="86"/>
      <c r="W4" s="86"/>
      <c r="X4" s="86"/>
      <c r="Y4" s="86"/>
      <c r="Z4" s="86" t="s">
        <v>157</v>
      </c>
      <c r="AA4" s="86"/>
    </row>
    <row r="5" spans="1:27">
      <c r="A5" s="87" t="s">
        <v>159</v>
      </c>
      <c r="B5" s="87" t="s">
        <v>160</v>
      </c>
      <c r="C5" s="84"/>
      <c r="D5" s="84"/>
      <c r="E5" s="84"/>
      <c r="F5" s="84"/>
      <c r="G5" s="84"/>
      <c r="H5" s="84"/>
      <c r="I5" s="84"/>
      <c r="J5" s="84"/>
      <c r="K5" s="84"/>
      <c r="L5" s="84"/>
      <c r="M5" s="84"/>
      <c r="N5" s="84"/>
      <c r="O5" s="86"/>
      <c r="P5" s="86"/>
      <c r="Q5" s="86"/>
      <c r="R5" s="86"/>
      <c r="S5" s="86"/>
      <c r="T5" s="86"/>
      <c r="U5" s="86"/>
      <c r="V5" s="86"/>
      <c r="W5" s="86"/>
      <c r="X5" s="86"/>
      <c r="Y5" s="86"/>
      <c r="Z5" s="86"/>
      <c r="AA5" s="86"/>
    </row>
    <row r="6" spans="1:27" ht="45">
      <c r="B6" s="67" t="s">
        <v>161</v>
      </c>
      <c r="C6" s="84"/>
      <c r="D6" s="84"/>
      <c r="E6" s="84"/>
      <c r="F6" s="84"/>
      <c r="G6" s="84"/>
      <c r="H6" s="84"/>
      <c r="I6" s="84" t="s">
        <v>157</v>
      </c>
      <c r="J6" s="84" t="s">
        <v>157</v>
      </c>
      <c r="K6" s="84" t="s">
        <v>158</v>
      </c>
      <c r="L6" s="84" t="s">
        <v>158</v>
      </c>
      <c r="M6" s="84" t="s">
        <v>162</v>
      </c>
      <c r="N6" s="84" t="s">
        <v>162</v>
      </c>
      <c r="O6" s="86"/>
      <c r="P6" s="86"/>
      <c r="Q6" s="86"/>
      <c r="R6" s="86"/>
      <c r="S6" s="86"/>
      <c r="T6" s="86"/>
      <c r="U6" s="86"/>
      <c r="V6" s="86"/>
      <c r="W6" s="86"/>
      <c r="X6" s="86"/>
      <c r="Y6" s="86"/>
      <c r="Z6" s="86"/>
      <c r="AA6" s="86"/>
    </row>
    <row r="7" spans="1:27">
      <c r="B7" s="67" t="s">
        <v>163</v>
      </c>
      <c r="C7" s="84"/>
      <c r="D7" s="84"/>
      <c r="E7" s="84"/>
      <c r="F7" s="84"/>
      <c r="G7" s="84"/>
      <c r="H7" s="84"/>
      <c r="I7" s="84"/>
      <c r="J7" s="84"/>
      <c r="K7" s="84" t="s">
        <v>158</v>
      </c>
      <c r="L7" s="84" t="s">
        <v>158</v>
      </c>
      <c r="M7" s="84" t="s">
        <v>158</v>
      </c>
      <c r="N7" s="84" t="s">
        <v>158</v>
      </c>
      <c r="O7" s="86"/>
      <c r="P7" s="86"/>
      <c r="Q7" s="86"/>
      <c r="R7" s="86"/>
      <c r="S7" s="86"/>
      <c r="T7" s="86"/>
      <c r="U7" s="86"/>
      <c r="V7" s="86"/>
      <c r="W7" s="86"/>
      <c r="X7" s="86"/>
      <c r="Y7" s="86"/>
      <c r="Z7" s="86"/>
      <c r="AA7" s="86"/>
    </row>
    <row r="8" spans="1:27">
      <c r="B8" s="67" t="s">
        <v>164</v>
      </c>
      <c r="C8" s="84"/>
      <c r="D8" s="84"/>
      <c r="E8" s="84"/>
      <c r="F8" s="84"/>
      <c r="G8" s="84"/>
      <c r="H8" s="84"/>
      <c r="I8" s="84"/>
      <c r="J8" s="84"/>
      <c r="K8" s="84"/>
      <c r="L8" s="84"/>
      <c r="M8" s="84" t="s">
        <v>165</v>
      </c>
      <c r="N8" s="84" t="s">
        <v>165</v>
      </c>
      <c r="O8" s="86"/>
      <c r="P8" s="86"/>
      <c r="Q8" s="86"/>
      <c r="R8" s="86"/>
      <c r="S8" s="86"/>
      <c r="T8" s="86"/>
      <c r="U8" s="86"/>
      <c r="V8" s="86"/>
      <c r="W8" s="86"/>
      <c r="X8" s="86"/>
      <c r="Y8" s="86"/>
      <c r="Z8" s="86"/>
      <c r="AA8" s="86"/>
    </row>
    <row r="9" spans="1:27">
      <c r="A9" s="88" t="s">
        <v>166</v>
      </c>
      <c r="B9" s="88" t="s">
        <v>167</v>
      </c>
      <c r="C9" s="84"/>
      <c r="D9" s="84"/>
      <c r="E9" s="84"/>
      <c r="F9" s="84"/>
      <c r="G9" s="84"/>
      <c r="H9" s="84"/>
      <c r="I9" s="84"/>
      <c r="J9" s="84"/>
      <c r="K9" s="84"/>
      <c r="L9" s="84"/>
      <c r="M9" s="84"/>
      <c r="N9" s="84"/>
      <c r="O9" s="86"/>
      <c r="P9" s="86"/>
      <c r="Q9" s="86"/>
      <c r="R9" s="86"/>
      <c r="S9" s="86"/>
      <c r="T9" s="86"/>
      <c r="U9" s="86"/>
      <c r="V9" s="86"/>
      <c r="W9" s="86"/>
      <c r="X9" s="86"/>
      <c r="Y9" s="86"/>
      <c r="Z9" s="86"/>
      <c r="AA9" s="86"/>
    </row>
    <row r="10" spans="1:27" ht="30">
      <c r="B10" s="67" t="s">
        <v>168</v>
      </c>
      <c r="C10" s="84"/>
      <c r="D10" s="84"/>
      <c r="E10" s="84"/>
      <c r="F10" s="84"/>
      <c r="G10" s="84"/>
      <c r="H10" s="84"/>
      <c r="I10" s="84"/>
      <c r="J10" s="84"/>
      <c r="K10" s="84"/>
      <c r="L10" s="84"/>
      <c r="M10" s="84"/>
      <c r="N10" s="84"/>
      <c r="O10" s="86"/>
      <c r="P10" s="86"/>
      <c r="Q10" s="86"/>
      <c r="R10" s="86"/>
      <c r="S10" s="86"/>
      <c r="T10" s="86"/>
      <c r="U10" s="86" t="s">
        <v>162</v>
      </c>
      <c r="V10" s="86"/>
      <c r="W10" s="86"/>
      <c r="X10" s="86"/>
      <c r="Y10" s="86"/>
      <c r="Z10" s="86"/>
      <c r="AA10" s="86"/>
    </row>
    <row r="11" spans="1:27" ht="30">
      <c r="B11" s="67" t="s">
        <v>169</v>
      </c>
      <c r="C11" s="84"/>
      <c r="D11" s="84"/>
      <c r="E11" s="84"/>
      <c r="F11" s="84"/>
      <c r="G11" s="84"/>
      <c r="H11" s="84"/>
      <c r="I11" s="84"/>
      <c r="J11" s="84"/>
      <c r="K11" s="84"/>
      <c r="L11" s="84"/>
      <c r="M11" s="84"/>
      <c r="N11" s="84"/>
      <c r="O11" s="86"/>
      <c r="P11" s="86"/>
      <c r="Q11" s="86"/>
      <c r="R11" s="86"/>
      <c r="S11" s="86"/>
      <c r="T11" s="86"/>
      <c r="U11" s="86"/>
      <c r="V11" s="86" t="s">
        <v>158</v>
      </c>
      <c r="W11" s="86"/>
      <c r="X11" s="86" t="s">
        <v>158</v>
      </c>
      <c r="Y11" s="86"/>
      <c r="Z11" s="86" t="s">
        <v>162</v>
      </c>
      <c r="AA11" s="86"/>
    </row>
    <row r="12" spans="1:27">
      <c r="A12" s="89" t="s">
        <v>170</v>
      </c>
      <c r="B12" s="89" t="s">
        <v>171</v>
      </c>
      <c r="C12" s="84"/>
      <c r="D12" s="84"/>
      <c r="E12" s="84"/>
      <c r="F12" s="84"/>
      <c r="G12" s="84"/>
      <c r="H12" s="84"/>
      <c r="I12" s="84"/>
      <c r="J12" s="84"/>
      <c r="K12" s="84"/>
      <c r="L12" s="84"/>
      <c r="M12" s="84"/>
      <c r="N12" s="84"/>
      <c r="O12" s="86"/>
      <c r="P12" s="86"/>
      <c r="Q12" s="86"/>
      <c r="R12" s="86"/>
      <c r="S12" s="86"/>
      <c r="T12" s="86"/>
      <c r="U12" s="86"/>
      <c r="V12" s="86"/>
      <c r="W12" s="86"/>
      <c r="X12" s="86"/>
      <c r="Y12" s="86"/>
      <c r="Z12" s="86"/>
      <c r="AA12" s="86"/>
    </row>
    <row r="13" spans="1:27" ht="45">
      <c r="B13" s="67" t="s">
        <v>172</v>
      </c>
      <c r="C13" s="84"/>
      <c r="D13" s="84"/>
      <c r="E13" s="84"/>
      <c r="F13" s="84"/>
      <c r="G13" s="84"/>
      <c r="H13" s="84"/>
      <c r="I13" s="84"/>
      <c r="J13" s="84"/>
      <c r="K13" s="84"/>
      <c r="L13" s="84"/>
      <c r="M13" s="84"/>
      <c r="N13" s="84"/>
      <c r="O13" s="86"/>
      <c r="P13" s="86"/>
      <c r="Q13" s="86"/>
      <c r="R13" s="86"/>
      <c r="S13" s="86"/>
      <c r="T13" s="86"/>
      <c r="U13" s="86"/>
      <c r="V13" s="86"/>
      <c r="W13" s="86" t="s">
        <v>158</v>
      </c>
      <c r="X13" s="86"/>
      <c r="Y13" s="86" t="s">
        <v>158</v>
      </c>
      <c r="Z13" s="86"/>
      <c r="AA13" s="86" t="s">
        <v>158</v>
      </c>
    </row>
    <row r="14" spans="1:27" ht="30">
      <c r="B14" s="67" t="s">
        <v>173</v>
      </c>
      <c r="C14" s="84"/>
      <c r="D14" s="84"/>
      <c r="E14" s="84"/>
      <c r="F14" s="84"/>
      <c r="G14" s="84"/>
      <c r="H14" s="84"/>
      <c r="I14" s="84"/>
      <c r="J14" s="84"/>
      <c r="K14" s="84"/>
      <c r="L14" s="84"/>
      <c r="M14" s="84"/>
      <c r="N14" s="84"/>
      <c r="O14" s="86"/>
      <c r="P14" s="86"/>
      <c r="Q14" s="86"/>
      <c r="R14" s="86"/>
      <c r="S14" s="86"/>
      <c r="T14" s="86"/>
      <c r="U14" s="86"/>
      <c r="V14" s="86"/>
      <c r="W14" s="86" t="s">
        <v>158</v>
      </c>
      <c r="X14" s="86"/>
      <c r="Y14" s="86" t="s">
        <v>158</v>
      </c>
      <c r="Z14" s="86"/>
      <c r="AA14" s="86" t="s">
        <v>158</v>
      </c>
    </row>
    <row r="15" spans="1:27" ht="30">
      <c r="B15" s="67" t="s">
        <v>174</v>
      </c>
      <c r="C15" s="84"/>
      <c r="D15" s="84"/>
      <c r="E15" s="84"/>
      <c r="F15" s="84"/>
      <c r="G15" s="84"/>
      <c r="H15" s="84"/>
      <c r="I15" s="84"/>
      <c r="J15" s="84"/>
      <c r="K15" s="84"/>
      <c r="L15" s="84"/>
      <c r="M15" s="84"/>
      <c r="N15" s="84"/>
      <c r="O15" s="86"/>
      <c r="P15" s="86"/>
      <c r="Q15" s="86"/>
      <c r="R15" s="86"/>
      <c r="S15" s="86"/>
      <c r="T15" s="86"/>
      <c r="U15" s="86"/>
      <c r="V15" s="86"/>
      <c r="W15" s="86" t="s">
        <v>158</v>
      </c>
      <c r="X15" s="86"/>
      <c r="Y15" s="86" t="s">
        <v>158</v>
      </c>
      <c r="Z15" s="86"/>
      <c r="AA15" s="86" t="s">
        <v>158</v>
      </c>
    </row>
    <row r="16" spans="1:27" ht="30">
      <c r="A16" s="90" t="s">
        <v>175</v>
      </c>
      <c r="B16" s="90" t="s">
        <v>176</v>
      </c>
      <c r="C16" s="84"/>
      <c r="D16" s="84"/>
      <c r="E16" s="84"/>
      <c r="F16" s="84"/>
      <c r="G16" s="84"/>
      <c r="H16" s="84"/>
      <c r="I16" s="84"/>
      <c r="J16" s="84"/>
      <c r="K16" s="84"/>
      <c r="L16" s="84"/>
      <c r="M16" s="84"/>
      <c r="N16" s="84"/>
      <c r="O16" s="86"/>
      <c r="P16" s="86"/>
      <c r="Q16" s="86"/>
      <c r="R16" s="86"/>
      <c r="S16" s="86"/>
      <c r="T16" s="86"/>
      <c r="U16" s="86"/>
      <c r="V16" s="86"/>
      <c r="W16" s="86"/>
      <c r="X16" s="86"/>
      <c r="Y16" s="86"/>
      <c r="Z16" s="86"/>
      <c r="AA16" s="86"/>
    </row>
    <row r="17" spans="1:27" ht="30">
      <c r="B17" s="67" t="s">
        <v>177</v>
      </c>
      <c r="C17" s="84"/>
      <c r="D17" s="84"/>
      <c r="E17" s="84"/>
      <c r="F17" s="84"/>
      <c r="G17" s="84"/>
      <c r="H17" s="84"/>
      <c r="I17" s="84"/>
      <c r="J17" s="84"/>
      <c r="K17" s="84"/>
      <c r="L17" s="84"/>
      <c r="M17" s="84"/>
      <c r="N17" s="84"/>
      <c r="O17" s="86"/>
      <c r="P17" s="86"/>
      <c r="Q17" s="86"/>
      <c r="R17" s="86"/>
      <c r="S17" s="86"/>
      <c r="T17" s="86"/>
      <c r="U17" s="86"/>
      <c r="V17" s="86"/>
      <c r="W17" s="86" t="s">
        <v>158</v>
      </c>
      <c r="X17" s="86"/>
      <c r="Y17" s="86" t="s">
        <v>158</v>
      </c>
      <c r="Z17" s="86"/>
      <c r="AA17" s="86" t="s">
        <v>158</v>
      </c>
    </row>
    <row r="18" spans="1:27" ht="30">
      <c r="B18" s="67" t="s">
        <v>178</v>
      </c>
      <c r="C18" s="84"/>
      <c r="D18" s="84"/>
      <c r="E18" s="84"/>
      <c r="F18" s="84"/>
      <c r="G18" s="84"/>
      <c r="H18" s="84"/>
      <c r="I18" s="84"/>
      <c r="J18" s="84"/>
      <c r="K18" s="84"/>
      <c r="L18" s="84"/>
      <c r="M18" s="84"/>
      <c r="N18" s="84"/>
      <c r="O18" s="86"/>
      <c r="P18" s="86"/>
      <c r="Q18" s="86"/>
      <c r="R18" s="86"/>
      <c r="S18" s="86"/>
      <c r="T18" s="86"/>
      <c r="U18" s="86"/>
      <c r="V18" s="86"/>
      <c r="W18" s="86" t="s">
        <v>158</v>
      </c>
      <c r="X18" s="86"/>
      <c r="Y18" s="86" t="s">
        <v>158</v>
      </c>
      <c r="Z18" s="86"/>
      <c r="AA18" s="86" t="s">
        <v>158</v>
      </c>
    </row>
    <row r="19" spans="1:27" ht="30">
      <c r="B19" s="67" t="s">
        <v>179</v>
      </c>
      <c r="C19" s="84"/>
      <c r="D19" s="84"/>
      <c r="E19" s="84"/>
      <c r="F19" s="84"/>
      <c r="G19" s="84"/>
      <c r="H19" s="84"/>
      <c r="I19" s="84"/>
      <c r="J19" s="84"/>
      <c r="K19" s="84"/>
      <c r="L19" s="84"/>
      <c r="M19" s="84"/>
      <c r="N19" s="84"/>
      <c r="O19" s="86"/>
      <c r="P19" s="86"/>
      <c r="Q19" s="86"/>
      <c r="R19" s="86"/>
      <c r="S19" s="86"/>
      <c r="T19" s="86"/>
      <c r="U19" s="86"/>
      <c r="V19" s="86"/>
      <c r="W19" s="86" t="s">
        <v>158</v>
      </c>
      <c r="X19" s="86"/>
      <c r="Y19" s="86" t="s">
        <v>158</v>
      </c>
      <c r="Z19" s="86"/>
      <c r="AA19" s="86" t="s">
        <v>158</v>
      </c>
    </row>
    <row r="20" spans="1:27" ht="30">
      <c r="B20" s="67" t="s">
        <v>180</v>
      </c>
      <c r="C20" s="84"/>
      <c r="D20" s="84"/>
      <c r="E20" s="84"/>
      <c r="F20" s="84"/>
      <c r="G20" s="84"/>
      <c r="H20" s="84"/>
      <c r="I20" s="84"/>
      <c r="J20" s="84"/>
      <c r="K20" s="84"/>
      <c r="L20" s="84"/>
      <c r="M20" s="84"/>
      <c r="N20" s="84"/>
      <c r="O20" s="86"/>
      <c r="P20" s="86"/>
      <c r="Q20" s="86"/>
      <c r="R20" s="86"/>
      <c r="S20" s="86"/>
      <c r="T20" s="86"/>
      <c r="U20" s="86"/>
      <c r="V20" s="86"/>
      <c r="W20" s="86" t="s">
        <v>158</v>
      </c>
      <c r="X20" s="86"/>
      <c r="Y20" s="86" t="s">
        <v>158</v>
      </c>
      <c r="Z20" s="86"/>
      <c r="AA20" s="86" t="s">
        <v>158</v>
      </c>
    </row>
    <row r="21" spans="1:27" ht="30">
      <c r="A21" s="91" t="s">
        <v>181</v>
      </c>
      <c r="B21" s="91" t="s">
        <v>182</v>
      </c>
      <c r="C21" s="84"/>
      <c r="D21" s="84"/>
      <c r="E21" s="84"/>
      <c r="F21" s="84"/>
      <c r="G21" s="84"/>
      <c r="H21" s="84"/>
      <c r="I21" s="84"/>
      <c r="J21" s="84"/>
      <c r="K21" s="84"/>
      <c r="L21" s="84"/>
      <c r="M21" s="84"/>
      <c r="N21" s="84"/>
      <c r="O21" s="86"/>
      <c r="P21" s="86"/>
      <c r="Q21" s="86"/>
      <c r="R21" s="86"/>
      <c r="S21" s="86"/>
      <c r="T21" s="86"/>
      <c r="U21" s="86"/>
      <c r="V21" s="86"/>
      <c r="W21" s="86"/>
      <c r="X21" s="86"/>
      <c r="Y21" s="86"/>
      <c r="Z21" s="86"/>
      <c r="AA21" s="86"/>
    </row>
    <row r="22" spans="1:27" ht="30">
      <c r="B22" s="67" t="s">
        <v>183</v>
      </c>
      <c r="C22" s="84" t="s">
        <v>157</v>
      </c>
      <c r="D22" s="84"/>
      <c r="E22" s="84"/>
      <c r="F22" s="84" t="s">
        <v>158</v>
      </c>
      <c r="G22" s="84" t="s">
        <v>158</v>
      </c>
      <c r="H22" s="84" t="s">
        <v>158</v>
      </c>
      <c r="I22" s="84"/>
      <c r="J22" s="84"/>
      <c r="K22" s="84"/>
      <c r="L22" s="84"/>
      <c r="M22" s="84"/>
      <c r="N22" s="84"/>
      <c r="O22" s="86"/>
      <c r="P22" s="86"/>
      <c r="Q22" s="86"/>
      <c r="R22" s="86"/>
      <c r="S22" s="86"/>
      <c r="T22" s="86"/>
      <c r="U22" s="86"/>
      <c r="V22" s="86"/>
      <c r="W22" s="86"/>
      <c r="X22" s="86"/>
      <c r="Y22" s="86"/>
      <c r="Z22" s="86"/>
      <c r="AA22" s="86"/>
    </row>
    <row r="23" spans="1:27" ht="60">
      <c r="B23" s="67" t="s">
        <v>184</v>
      </c>
      <c r="C23" s="84" t="s">
        <v>157</v>
      </c>
      <c r="D23" s="84" t="s">
        <v>157</v>
      </c>
      <c r="E23" s="84" t="s">
        <v>157</v>
      </c>
      <c r="F23" s="84" t="s">
        <v>158</v>
      </c>
      <c r="G23" s="84" t="s">
        <v>158</v>
      </c>
      <c r="H23" s="84" t="s">
        <v>158</v>
      </c>
      <c r="I23" s="84"/>
      <c r="J23" s="84"/>
      <c r="K23" s="84"/>
      <c r="L23" s="84"/>
      <c r="M23" s="84"/>
      <c r="N23" s="84"/>
      <c r="O23" s="86"/>
      <c r="P23" s="86"/>
      <c r="Q23" s="86"/>
      <c r="R23" s="86"/>
      <c r="S23" s="86"/>
      <c r="T23" s="86"/>
      <c r="U23" s="86"/>
      <c r="V23" s="86"/>
      <c r="W23" s="86"/>
      <c r="X23" s="86"/>
      <c r="Y23" s="86"/>
      <c r="Z23" s="86"/>
      <c r="AA23" s="86"/>
    </row>
    <row r="24" spans="1:27" ht="30">
      <c r="B24" s="67" t="s">
        <v>185</v>
      </c>
      <c r="C24" s="84"/>
      <c r="D24" s="84"/>
      <c r="E24" s="84"/>
      <c r="F24" s="84"/>
      <c r="G24" s="84"/>
      <c r="H24" s="84"/>
      <c r="I24" s="84"/>
      <c r="J24" s="84"/>
      <c r="K24" s="84"/>
      <c r="L24" s="84"/>
      <c r="M24" s="84"/>
      <c r="N24" s="84"/>
      <c r="O24" s="86"/>
      <c r="P24" s="86" t="s">
        <v>157</v>
      </c>
      <c r="Q24" s="86"/>
      <c r="R24" s="86" t="s">
        <v>158</v>
      </c>
      <c r="S24" s="86"/>
      <c r="T24" s="86" t="s">
        <v>158</v>
      </c>
      <c r="U24" s="86"/>
      <c r="V24" s="86"/>
      <c r="W24" s="86"/>
      <c r="X24" s="86"/>
      <c r="Y24" s="86"/>
      <c r="Z24" s="86"/>
      <c r="AA24" s="86"/>
    </row>
    <row r="25" spans="1:27" ht="30">
      <c r="B25" s="67" t="s">
        <v>186</v>
      </c>
      <c r="C25" s="84"/>
      <c r="D25" s="84" t="s">
        <v>157</v>
      </c>
      <c r="E25" s="84" t="s">
        <v>157</v>
      </c>
      <c r="F25" s="84"/>
      <c r="G25" s="84"/>
      <c r="H25" s="84" t="s">
        <v>158</v>
      </c>
      <c r="I25" s="84"/>
      <c r="J25" s="84"/>
      <c r="K25" s="84" t="s">
        <v>187</v>
      </c>
      <c r="L25" s="84"/>
      <c r="M25" s="84" t="s">
        <v>158</v>
      </c>
      <c r="N25" s="84"/>
      <c r="O25" s="86"/>
      <c r="P25" s="86"/>
      <c r="Q25" s="86"/>
      <c r="R25" s="86"/>
      <c r="S25" s="86"/>
      <c r="T25" s="86"/>
      <c r="U25" s="86"/>
      <c r="V25" s="86"/>
      <c r="W25" s="86"/>
      <c r="X25" s="86"/>
      <c r="Y25" s="86"/>
      <c r="Z25" s="86"/>
      <c r="AA25" s="86"/>
    </row>
    <row r="26" spans="1:27" ht="30">
      <c r="A26" s="92" t="s">
        <v>188</v>
      </c>
      <c r="B26" s="92" t="s">
        <v>189</v>
      </c>
      <c r="C26" s="84"/>
      <c r="D26" s="84"/>
      <c r="E26" s="84"/>
      <c r="F26" s="84"/>
      <c r="G26" s="84"/>
      <c r="H26" s="84"/>
      <c r="I26" s="84"/>
      <c r="J26" s="84"/>
      <c r="K26" s="84"/>
      <c r="L26" s="84"/>
      <c r="M26" s="84"/>
      <c r="N26" s="84"/>
      <c r="O26" s="86"/>
      <c r="P26" s="86"/>
      <c r="Q26" s="86"/>
      <c r="R26" s="86"/>
      <c r="S26" s="86"/>
      <c r="T26" s="86"/>
      <c r="U26" s="86"/>
      <c r="V26" s="86"/>
      <c r="W26" s="86"/>
      <c r="X26" s="86"/>
      <c r="Y26" s="86"/>
      <c r="Z26" s="86"/>
      <c r="AA26" s="86"/>
    </row>
    <row r="27" spans="1:27" ht="30">
      <c r="B27" s="67" t="s">
        <v>190</v>
      </c>
      <c r="C27" s="84"/>
      <c r="D27" s="84" t="s">
        <v>157</v>
      </c>
      <c r="E27" s="84" t="s">
        <v>157</v>
      </c>
      <c r="F27" s="84"/>
      <c r="G27" s="84" t="s">
        <v>158</v>
      </c>
      <c r="H27" s="84" t="s">
        <v>158</v>
      </c>
      <c r="I27" s="84"/>
      <c r="J27" s="84"/>
      <c r="K27" s="84"/>
      <c r="L27" s="84"/>
      <c r="M27" s="84"/>
      <c r="N27" s="84"/>
      <c r="O27" s="86"/>
      <c r="P27" s="86"/>
      <c r="Q27" s="86"/>
      <c r="R27" s="86"/>
      <c r="S27" s="86"/>
      <c r="T27" s="86"/>
      <c r="U27" s="86"/>
      <c r="V27" s="86"/>
      <c r="W27" s="86"/>
      <c r="X27" s="86"/>
      <c r="Y27" s="86"/>
      <c r="Z27" s="86"/>
      <c r="AA27" s="86"/>
    </row>
    <row r="28" spans="1:27" ht="45">
      <c r="B28" s="67" t="s">
        <v>191</v>
      </c>
      <c r="C28" s="84" t="s">
        <v>158</v>
      </c>
      <c r="D28" s="84" t="s">
        <v>157</v>
      </c>
      <c r="E28" s="84" t="s">
        <v>157</v>
      </c>
      <c r="F28" s="84" t="s">
        <v>158</v>
      </c>
      <c r="G28" s="84" t="s">
        <v>158</v>
      </c>
      <c r="H28" s="84"/>
      <c r="I28" s="84" t="s">
        <v>157</v>
      </c>
      <c r="J28" s="84" t="s">
        <v>162</v>
      </c>
      <c r="K28" s="84"/>
      <c r="L28" s="84"/>
      <c r="M28" s="84"/>
      <c r="N28" s="84"/>
      <c r="O28" s="86" t="s">
        <v>158</v>
      </c>
      <c r="P28" s="86"/>
      <c r="Q28" s="86" t="s">
        <v>158</v>
      </c>
      <c r="R28" s="86" t="s">
        <v>187</v>
      </c>
      <c r="S28" s="86" t="s">
        <v>158</v>
      </c>
      <c r="T28" s="86" t="s">
        <v>187</v>
      </c>
      <c r="U28" s="86"/>
      <c r="V28" s="86"/>
      <c r="W28" s="86"/>
      <c r="X28" s="86"/>
      <c r="Y28" s="86"/>
      <c r="Z28" s="86"/>
      <c r="AA28" s="86"/>
    </row>
    <row r="29" spans="1:27" ht="30">
      <c r="B29" s="67" t="s">
        <v>192</v>
      </c>
      <c r="C29" s="84"/>
      <c r="D29" s="84"/>
      <c r="E29" s="84"/>
      <c r="F29" s="84"/>
      <c r="G29" s="84"/>
      <c r="H29" s="84"/>
      <c r="I29" s="84"/>
      <c r="J29" s="84"/>
      <c r="K29" s="84"/>
      <c r="L29" s="84"/>
      <c r="M29" s="84"/>
      <c r="N29" s="84"/>
      <c r="O29" s="86"/>
      <c r="P29" s="86" t="s">
        <v>162</v>
      </c>
      <c r="Q29" s="86"/>
      <c r="R29" s="86" t="s">
        <v>158</v>
      </c>
      <c r="S29" s="86"/>
      <c r="T29" s="86" t="s">
        <v>162</v>
      </c>
      <c r="U29" s="86"/>
      <c r="V29" s="86"/>
      <c r="W29" s="86"/>
      <c r="X29" s="86"/>
      <c r="Y29" s="86"/>
      <c r="Z29" s="86"/>
      <c r="AA29" s="86"/>
    </row>
    <row r="30" spans="1:27" ht="60">
      <c r="B30" s="67" t="s">
        <v>193</v>
      </c>
      <c r="C30" s="84"/>
      <c r="D30" s="84"/>
      <c r="E30" s="84"/>
      <c r="F30" s="84"/>
      <c r="G30" s="84"/>
      <c r="H30" s="84"/>
      <c r="I30" s="84"/>
      <c r="J30" s="84"/>
      <c r="K30" s="84"/>
      <c r="L30" s="84"/>
      <c r="M30" s="84"/>
      <c r="N30" s="84"/>
      <c r="O30" s="86"/>
      <c r="P30" s="86" t="s">
        <v>162</v>
      </c>
      <c r="Q30" s="86"/>
      <c r="R30" s="86" t="s">
        <v>162</v>
      </c>
      <c r="S30" s="86"/>
      <c r="T30" s="86" t="s">
        <v>162</v>
      </c>
      <c r="U30" s="86"/>
      <c r="V30" s="86"/>
      <c r="W30" s="86"/>
      <c r="X30" s="86"/>
      <c r="Y30" s="86"/>
      <c r="Z30" s="86"/>
      <c r="AA30" s="86"/>
    </row>
    <row r="31" spans="1:27" ht="45">
      <c r="B31" s="67" t="s">
        <v>194</v>
      </c>
      <c r="C31" s="84"/>
      <c r="D31" s="84"/>
      <c r="E31" s="84"/>
      <c r="F31" s="84"/>
      <c r="G31" s="84"/>
      <c r="H31" s="84"/>
      <c r="I31" s="84" t="s">
        <v>157</v>
      </c>
      <c r="J31" s="84" t="s">
        <v>187</v>
      </c>
      <c r="K31" s="84" t="s">
        <v>158</v>
      </c>
      <c r="L31" s="84" t="s">
        <v>162</v>
      </c>
      <c r="M31" s="84" t="s">
        <v>162</v>
      </c>
      <c r="N31" s="84" t="s">
        <v>162</v>
      </c>
      <c r="O31" s="86"/>
      <c r="P31" s="86"/>
      <c r="Q31" s="86"/>
      <c r="R31" s="86"/>
      <c r="S31" s="86"/>
      <c r="T31" s="86"/>
      <c r="U31" s="86"/>
      <c r="V31" s="86"/>
      <c r="W31" s="86"/>
      <c r="X31" s="86"/>
      <c r="Y31" s="86"/>
      <c r="Z31" s="86"/>
      <c r="AA31" s="86"/>
    </row>
    <row r="32" spans="1:27">
      <c r="A32" s="93" t="s">
        <v>195</v>
      </c>
      <c r="B32" s="93" t="s">
        <v>196</v>
      </c>
      <c r="C32" s="84"/>
      <c r="D32" s="84"/>
      <c r="E32" s="84"/>
      <c r="F32" s="84"/>
      <c r="G32" s="84"/>
      <c r="H32" s="84"/>
      <c r="I32" s="84"/>
      <c r="J32" s="84"/>
      <c r="K32" s="84"/>
      <c r="L32" s="84"/>
      <c r="M32" s="84"/>
      <c r="N32" s="84"/>
      <c r="O32" s="86"/>
      <c r="P32" s="86"/>
      <c r="Q32" s="86"/>
      <c r="R32" s="86"/>
      <c r="S32" s="86"/>
      <c r="T32" s="86"/>
      <c r="U32" s="86"/>
      <c r="V32" s="86"/>
      <c r="W32" s="86"/>
      <c r="X32" s="86"/>
      <c r="Y32" s="86"/>
      <c r="Z32" s="86"/>
      <c r="AA32" s="86"/>
    </row>
    <row r="33" spans="2:27" ht="45">
      <c r="B33" s="67" t="s">
        <v>197</v>
      </c>
      <c r="C33" s="84"/>
      <c r="D33" s="84"/>
      <c r="E33" s="84"/>
      <c r="F33" s="84"/>
      <c r="G33" s="84"/>
      <c r="H33" s="84"/>
      <c r="I33" s="84"/>
      <c r="J33" s="84" t="s">
        <v>165</v>
      </c>
      <c r="K33" s="84" t="s">
        <v>158</v>
      </c>
      <c r="L33" s="84" t="s">
        <v>165</v>
      </c>
      <c r="M33" s="84" t="s">
        <v>158</v>
      </c>
      <c r="N33" s="84" t="s">
        <v>158</v>
      </c>
      <c r="O33" s="86"/>
      <c r="P33" s="86"/>
      <c r="Q33" s="86"/>
      <c r="R33" s="86"/>
      <c r="S33" s="86"/>
      <c r="T33" s="86"/>
      <c r="U33" s="86"/>
      <c r="V33" s="86"/>
      <c r="W33" s="86"/>
      <c r="X33" s="86"/>
      <c r="Y33" s="86"/>
      <c r="Z33" s="86"/>
      <c r="AA33" s="86"/>
    </row>
    <row r="34" spans="2:27" ht="45">
      <c r="B34" s="67" t="s">
        <v>198</v>
      </c>
      <c r="C34" s="84"/>
      <c r="D34" s="84"/>
      <c r="E34" s="84"/>
      <c r="F34" s="84"/>
      <c r="G34" s="84" t="s">
        <v>187</v>
      </c>
      <c r="H34" s="84"/>
      <c r="I34" s="84" t="s">
        <v>162</v>
      </c>
      <c r="J34" s="84" t="s">
        <v>158</v>
      </c>
      <c r="K34" s="84"/>
      <c r="L34" s="84"/>
      <c r="M34" s="84"/>
      <c r="N34" s="84"/>
      <c r="O34" s="86"/>
      <c r="P34" s="86"/>
      <c r="Q34" s="86"/>
      <c r="R34" s="86"/>
      <c r="S34" s="86"/>
      <c r="T34" s="86"/>
      <c r="U34" s="86"/>
      <c r="V34" s="86"/>
      <c r="W34" s="86"/>
      <c r="X34" s="86"/>
      <c r="Y34" s="86"/>
      <c r="Z34" s="86"/>
      <c r="AA34" s="86"/>
    </row>
    <row r="35" spans="2:27" ht="45">
      <c r="B35" s="67" t="s">
        <v>199</v>
      </c>
      <c r="C35" s="84"/>
      <c r="D35" s="84"/>
      <c r="E35" s="84"/>
      <c r="F35" s="84"/>
      <c r="G35" s="84"/>
      <c r="H35" s="84"/>
      <c r="I35" s="84" t="s">
        <v>162</v>
      </c>
      <c r="J35" s="84" t="s">
        <v>162</v>
      </c>
      <c r="K35" s="84"/>
      <c r="L35" s="84"/>
      <c r="M35" s="84"/>
      <c r="N35" s="84"/>
      <c r="O35" s="86" t="s">
        <v>158</v>
      </c>
      <c r="P35" s="86"/>
      <c r="Q35" s="86" t="s">
        <v>158</v>
      </c>
      <c r="R35" s="86"/>
      <c r="S35" s="86" t="s">
        <v>158</v>
      </c>
      <c r="T35" s="86"/>
      <c r="U35" s="86"/>
      <c r="V35" s="86"/>
      <c r="W35" s="86"/>
      <c r="X35" s="86"/>
      <c r="Y35" s="86"/>
      <c r="Z35" s="86"/>
      <c r="AA35" s="86"/>
    </row>
    <row r="36" spans="2:27" ht="60">
      <c r="B36" s="67" t="s">
        <v>200</v>
      </c>
      <c r="C36" s="84"/>
      <c r="D36" s="84"/>
      <c r="E36" s="84" t="s">
        <v>158</v>
      </c>
      <c r="F36" s="84"/>
      <c r="G36" s="84"/>
      <c r="H36" s="84" t="s">
        <v>158</v>
      </c>
      <c r="I36" s="84"/>
      <c r="J36" s="84"/>
      <c r="K36" s="84"/>
      <c r="L36" s="84"/>
      <c r="M36" s="84"/>
      <c r="N36" s="84"/>
      <c r="O36" s="86"/>
      <c r="P36" s="86" t="s">
        <v>162</v>
      </c>
      <c r="Q36" s="86"/>
      <c r="R36" s="86" t="s">
        <v>162</v>
      </c>
      <c r="S36" s="86" t="s">
        <v>158</v>
      </c>
      <c r="T36" s="86" t="s">
        <v>162</v>
      </c>
      <c r="U36" s="86"/>
      <c r="V36" s="86"/>
      <c r="W36" s="86"/>
      <c r="X36" s="86"/>
      <c r="Y36" s="86"/>
      <c r="Z36" s="86"/>
      <c r="AA36" s="86"/>
    </row>
    <row r="37" spans="2:27" ht="30">
      <c r="B37" s="67" t="s">
        <v>201</v>
      </c>
      <c r="C37" s="84"/>
      <c r="D37" s="84"/>
      <c r="E37" s="84"/>
      <c r="F37" s="84"/>
      <c r="G37" s="84"/>
      <c r="H37" s="84" t="s">
        <v>157</v>
      </c>
      <c r="I37" s="84"/>
      <c r="J37" s="84"/>
      <c r="K37" s="84" t="s">
        <v>157</v>
      </c>
      <c r="L37" s="84" t="s">
        <v>157</v>
      </c>
      <c r="M37" s="84" t="s">
        <v>158</v>
      </c>
      <c r="N37" s="84" t="s">
        <v>162</v>
      </c>
      <c r="O37" s="86"/>
      <c r="P37" s="86"/>
      <c r="Q37" s="86"/>
      <c r="R37" s="86"/>
      <c r="S37" s="86"/>
      <c r="T37" s="86"/>
      <c r="U37" s="86"/>
      <c r="V37" s="86"/>
      <c r="W37" s="86"/>
      <c r="X37" s="86"/>
      <c r="Y37" s="86"/>
      <c r="Z37" s="86"/>
      <c r="AA37" s="86"/>
    </row>
    <row r="38" spans="2:27" ht="83.25" customHeight="1">
      <c r="B38" s="67" t="s">
        <v>202</v>
      </c>
      <c r="C38" s="84"/>
      <c r="D38" s="84"/>
      <c r="E38" s="84"/>
      <c r="F38" s="84"/>
      <c r="G38" s="84"/>
      <c r="H38" s="84" t="s">
        <v>187</v>
      </c>
      <c r="I38" s="84" t="s">
        <v>187</v>
      </c>
      <c r="J38" s="84" t="s">
        <v>187</v>
      </c>
      <c r="K38" s="84" t="s">
        <v>158</v>
      </c>
      <c r="L38" s="84" t="s">
        <v>158</v>
      </c>
      <c r="M38" s="84" t="s">
        <v>162</v>
      </c>
      <c r="N38" s="84" t="s">
        <v>162</v>
      </c>
      <c r="O38" s="86" t="s">
        <v>187</v>
      </c>
      <c r="P38" s="86" t="s">
        <v>187</v>
      </c>
      <c r="Q38" s="86" t="s">
        <v>158</v>
      </c>
      <c r="R38" s="86" t="s">
        <v>165</v>
      </c>
      <c r="S38" s="86" t="s">
        <v>162</v>
      </c>
      <c r="T38" s="86" t="s">
        <v>162</v>
      </c>
      <c r="U38" s="86"/>
      <c r="V38" s="86"/>
      <c r="W38" s="86"/>
      <c r="X38" s="86"/>
      <c r="Y38" s="86"/>
      <c r="Z38" s="86"/>
      <c r="AA38" s="86"/>
    </row>
    <row r="39" spans="2:27" ht="45">
      <c r="B39" s="67" t="s">
        <v>203</v>
      </c>
      <c r="C39" s="84"/>
      <c r="D39" s="84"/>
      <c r="E39" s="84"/>
      <c r="F39" s="84"/>
      <c r="G39" s="84"/>
      <c r="H39" s="84"/>
      <c r="I39" s="84"/>
      <c r="J39" s="84"/>
      <c r="K39" s="84"/>
      <c r="L39" s="84"/>
      <c r="M39" s="84"/>
      <c r="N39" s="84"/>
      <c r="O39" s="86" t="s">
        <v>157</v>
      </c>
      <c r="P39" s="86"/>
      <c r="Q39" s="86" t="s">
        <v>158</v>
      </c>
      <c r="R39" s="86"/>
      <c r="S39" s="86" t="s">
        <v>162</v>
      </c>
      <c r="T39" s="86"/>
      <c r="U39" s="86"/>
      <c r="V39" s="86"/>
      <c r="W39" s="86"/>
      <c r="X39" s="86"/>
      <c r="Y39" s="86"/>
      <c r="Z39" s="86"/>
      <c r="AA39" s="86"/>
    </row>
    <row r="41" spans="2:27">
      <c r="B41" s="94"/>
    </row>
    <row r="42" spans="2:27">
      <c r="B42" s="67" t="s">
        <v>204</v>
      </c>
    </row>
    <row r="43" spans="2:27">
      <c r="B43" s="67" t="s">
        <v>205</v>
      </c>
    </row>
    <row r="44" spans="2:27">
      <c r="B44" s="67" t="s">
        <v>206</v>
      </c>
    </row>
  </sheetData>
  <mergeCells count="4">
    <mergeCell ref="C1:H1"/>
    <mergeCell ref="I1:N1"/>
    <mergeCell ref="O1:T1"/>
    <mergeCell ref="U1:AA1"/>
  </mergeCells>
  <pageMargins left="0.70833333333333304" right="0.70833333333333304" top="0.74791666666666701" bottom="0.74791666666666701"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CT56"/>
  <sheetViews>
    <sheetView zoomScale="65" zoomScaleNormal="65" workbookViewId="0">
      <pane xSplit="4" ySplit="3" topLeftCell="E4" activePane="bottomRight" state="frozen"/>
      <selection pane="topRight" activeCell="E1" sqref="E1"/>
      <selection pane="bottomLeft" activeCell="A4" sqref="A4"/>
      <selection pane="bottomRight" activeCell="X3" sqref="X3"/>
    </sheetView>
  </sheetViews>
  <sheetFormatPr baseColWidth="10" defaultColWidth="11.42578125" defaultRowHeight="15"/>
  <cols>
    <col min="2" max="2" width="35.28515625" customWidth="1"/>
    <col min="3" max="3" width="9.85546875" customWidth="1"/>
    <col min="4" max="4" width="48.28515625" customWidth="1"/>
    <col min="5" max="5" width="18.85546875" customWidth="1"/>
    <col min="75" max="98" width="11.42578125" style="95"/>
  </cols>
  <sheetData>
    <row r="1" spans="1:98" ht="54" customHeight="1">
      <c r="A1" s="289" t="s">
        <v>207</v>
      </c>
      <c r="B1" s="289"/>
      <c r="C1" s="289"/>
      <c r="D1" s="289"/>
      <c r="F1" s="285" t="s">
        <v>208</v>
      </c>
      <c r="G1" s="285"/>
      <c r="H1" s="285"/>
      <c r="I1" s="285"/>
      <c r="J1" s="285"/>
      <c r="K1" s="285"/>
      <c r="L1" s="285"/>
      <c r="M1" s="285"/>
      <c r="N1" s="285"/>
      <c r="O1" s="285"/>
      <c r="P1" s="285"/>
      <c r="Q1" s="285"/>
      <c r="R1" s="285"/>
      <c r="S1" s="285"/>
      <c r="T1" s="285"/>
      <c r="U1" s="285"/>
      <c r="V1" s="285"/>
      <c r="W1" s="285"/>
      <c r="X1" s="285"/>
      <c r="Y1" s="285"/>
      <c r="Z1" s="285"/>
      <c r="AA1" s="285"/>
      <c r="AB1" s="285"/>
      <c r="AC1" s="285"/>
      <c r="AD1" s="285"/>
      <c r="AE1" s="96"/>
      <c r="AF1" s="96"/>
      <c r="AG1" s="96"/>
      <c r="AH1" s="96"/>
      <c r="AI1" s="96"/>
      <c r="AJ1" s="96"/>
      <c r="AK1" s="96"/>
      <c r="AL1" s="96"/>
      <c r="AM1" s="96"/>
      <c r="AN1" s="96"/>
      <c r="AO1" s="96"/>
      <c r="AP1" s="97"/>
      <c r="AQ1" s="98" t="s">
        <v>208</v>
      </c>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7"/>
      <c r="BW1" s="99"/>
      <c r="BX1" s="99"/>
      <c r="BY1" s="99"/>
      <c r="BZ1" s="99"/>
      <c r="CA1" s="99"/>
      <c r="CB1" s="99"/>
      <c r="CC1" s="99"/>
      <c r="CD1" s="99"/>
      <c r="CE1" s="99"/>
      <c r="CF1" s="99"/>
      <c r="CG1" s="99"/>
      <c r="CH1" s="99"/>
      <c r="CI1" s="99"/>
      <c r="CJ1" s="99"/>
      <c r="CK1" s="99"/>
      <c r="CL1" s="99"/>
      <c r="CM1" s="99"/>
      <c r="CN1" s="99"/>
      <c r="CO1" s="99"/>
      <c r="CP1" s="99"/>
      <c r="CQ1" s="99"/>
      <c r="CR1" s="99"/>
      <c r="CS1" s="99"/>
      <c r="CT1" s="99"/>
    </row>
    <row r="2" spans="1:98" ht="288.75" customHeight="1">
      <c r="A2" s="286" t="s">
        <v>209</v>
      </c>
      <c r="B2" s="286"/>
      <c r="C2" s="286"/>
      <c r="D2" s="286"/>
      <c r="E2" s="100" t="s">
        <v>210</v>
      </c>
      <c r="F2" s="101" t="s">
        <v>211</v>
      </c>
      <c r="G2" s="102" t="s">
        <v>212</v>
      </c>
      <c r="H2" s="102" t="s">
        <v>213</v>
      </c>
      <c r="I2" s="102" t="s">
        <v>214</v>
      </c>
      <c r="J2" s="102" t="s">
        <v>215</v>
      </c>
      <c r="K2" s="102" t="s">
        <v>216</v>
      </c>
      <c r="L2" s="102" t="s">
        <v>217</v>
      </c>
      <c r="M2" s="103" t="s">
        <v>218</v>
      </c>
      <c r="N2" s="104" t="s">
        <v>219</v>
      </c>
      <c r="O2" s="105" t="s">
        <v>220</v>
      </c>
      <c r="P2" s="105" t="s">
        <v>221</v>
      </c>
      <c r="Q2" s="105" t="s">
        <v>222</v>
      </c>
      <c r="R2" s="105" t="s">
        <v>223</v>
      </c>
      <c r="S2" s="105" t="s">
        <v>224</v>
      </c>
      <c r="T2" s="105" t="s">
        <v>225</v>
      </c>
      <c r="U2" s="105" t="s">
        <v>226</v>
      </c>
      <c r="V2" s="106" t="s">
        <v>227</v>
      </c>
      <c r="W2" s="107" t="s">
        <v>228</v>
      </c>
      <c r="X2" s="107" t="s">
        <v>229</v>
      </c>
      <c r="Y2" s="107" t="s">
        <v>230</v>
      </c>
      <c r="Z2" s="107" t="s">
        <v>231</v>
      </c>
      <c r="AA2" s="107" t="s">
        <v>232</v>
      </c>
      <c r="AB2" s="107" t="s">
        <v>233</v>
      </c>
      <c r="AC2" s="107" t="s">
        <v>234</v>
      </c>
      <c r="AD2" s="107" t="s">
        <v>235</v>
      </c>
      <c r="AE2" s="107" t="s">
        <v>236</v>
      </c>
      <c r="AF2" s="107" t="s">
        <v>237</v>
      </c>
      <c r="AG2" s="108" t="s">
        <v>238</v>
      </c>
      <c r="AH2" s="108" t="s">
        <v>239</v>
      </c>
      <c r="AI2" s="108" t="s">
        <v>240</v>
      </c>
      <c r="AJ2" s="108" t="s">
        <v>241</v>
      </c>
      <c r="AK2" s="108" t="s">
        <v>242</v>
      </c>
      <c r="AL2" s="108" t="s">
        <v>243</v>
      </c>
      <c r="AM2" s="108" t="s">
        <v>244</v>
      </c>
      <c r="AN2" s="108" t="s">
        <v>245</v>
      </c>
      <c r="AO2" s="108" t="s">
        <v>246</v>
      </c>
      <c r="AP2" s="97"/>
      <c r="AQ2" s="101" t="s">
        <v>247</v>
      </c>
      <c r="AR2" s="102" t="s">
        <v>248</v>
      </c>
      <c r="AS2" s="102" t="s">
        <v>249</v>
      </c>
      <c r="AT2" s="102" t="s">
        <v>250</v>
      </c>
      <c r="AU2" s="102" t="s">
        <v>251</v>
      </c>
      <c r="AV2" s="102" t="s">
        <v>252</v>
      </c>
      <c r="AW2" s="102" t="s">
        <v>253</v>
      </c>
      <c r="AX2" s="102" t="s">
        <v>254</v>
      </c>
      <c r="AY2" s="102" t="s">
        <v>255</v>
      </c>
      <c r="AZ2" s="102" t="s">
        <v>256</v>
      </c>
      <c r="BA2" s="102" t="s">
        <v>257</v>
      </c>
      <c r="BB2" s="103" t="s">
        <v>258</v>
      </c>
      <c r="BC2" s="105" t="s">
        <v>259</v>
      </c>
      <c r="BD2" s="105" t="s">
        <v>260</v>
      </c>
      <c r="BE2" s="105" t="s">
        <v>250</v>
      </c>
      <c r="BF2" s="105" t="s">
        <v>261</v>
      </c>
      <c r="BG2" s="105" t="s">
        <v>262</v>
      </c>
      <c r="BH2" s="105" t="s">
        <v>254</v>
      </c>
      <c r="BI2" s="105" t="s">
        <v>263</v>
      </c>
      <c r="BJ2" s="105" t="s">
        <v>264</v>
      </c>
      <c r="BK2" s="109" t="s">
        <v>265</v>
      </c>
      <c r="BL2" s="101" t="s">
        <v>266</v>
      </c>
      <c r="BM2" s="102" t="s">
        <v>267</v>
      </c>
      <c r="BN2" s="102" t="s">
        <v>268</v>
      </c>
      <c r="BO2" s="102" t="s">
        <v>269</v>
      </c>
      <c r="BP2" s="102" t="s">
        <v>270</v>
      </c>
      <c r="BQ2" s="102" t="s">
        <v>271</v>
      </c>
      <c r="BR2" s="102" t="s">
        <v>272</v>
      </c>
      <c r="BS2" s="102" t="s">
        <v>273</v>
      </c>
      <c r="BT2" s="102" t="s">
        <v>274</v>
      </c>
      <c r="BU2" s="102" t="s">
        <v>275</v>
      </c>
      <c r="BV2" s="97"/>
      <c r="BW2" s="102" t="s">
        <v>276</v>
      </c>
      <c r="BX2" s="102" t="s">
        <v>277</v>
      </c>
      <c r="BY2" s="102" t="s">
        <v>278</v>
      </c>
      <c r="BZ2" s="102" t="s">
        <v>279</v>
      </c>
      <c r="CA2" s="102" t="s">
        <v>280</v>
      </c>
      <c r="CB2" s="102" t="s">
        <v>281</v>
      </c>
      <c r="CC2" s="102" t="s">
        <v>282</v>
      </c>
      <c r="CD2" s="102" t="s">
        <v>283</v>
      </c>
      <c r="CE2" s="102" t="s">
        <v>284</v>
      </c>
      <c r="CF2" s="105" t="s">
        <v>285</v>
      </c>
      <c r="CG2" s="105" t="s">
        <v>286</v>
      </c>
      <c r="CH2" s="105" t="s">
        <v>287</v>
      </c>
      <c r="CI2" s="105" t="s">
        <v>288</v>
      </c>
      <c r="CJ2" s="105" t="s">
        <v>289</v>
      </c>
      <c r="CK2" s="105" t="s">
        <v>290</v>
      </c>
      <c r="CL2" s="105" t="s">
        <v>291</v>
      </c>
      <c r="CM2" s="105" t="s">
        <v>292</v>
      </c>
      <c r="CN2" s="105" t="s">
        <v>293</v>
      </c>
      <c r="CO2" s="105" t="s">
        <v>294</v>
      </c>
      <c r="CP2" s="105" t="s">
        <v>295</v>
      </c>
      <c r="CQ2" s="102" t="s">
        <v>296</v>
      </c>
      <c r="CR2" s="102" t="s">
        <v>297</v>
      </c>
      <c r="CS2" s="102" t="s">
        <v>298</v>
      </c>
      <c r="CT2" s="102" t="s">
        <v>299</v>
      </c>
    </row>
    <row r="3" spans="1:98" ht="28.5" customHeight="1">
      <c r="A3" s="287" t="s">
        <v>300</v>
      </c>
      <c r="B3" s="63" t="s">
        <v>91</v>
      </c>
      <c r="C3" s="63" t="s">
        <v>114</v>
      </c>
      <c r="D3" s="63" t="s">
        <v>115</v>
      </c>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97"/>
      <c r="AQ3" s="110"/>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97"/>
      <c r="BW3" s="111"/>
      <c r="BX3" s="111"/>
      <c r="BY3" s="111"/>
      <c r="BZ3" s="111"/>
      <c r="CA3" s="111"/>
      <c r="CB3" s="111"/>
      <c r="CC3" s="111"/>
      <c r="CD3" s="111"/>
      <c r="CE3" s="111"/>
      <c r="CF3" s="111"/>
      <c r="CG3" s="111"/>
      <c r="CH3" s="111"/>
      <c r="CI3" s="111"/>
      <c r="CJ3" s="111"/>
      <c r="CK3" s="111"/>
      <c r="CL3" s="111"/>
      <c r="CM3" s="111"/>
      <c r="CN3" s="111"/>
      <c r="CO3" s="111"/>
      <c r="CP3" s="111"/>
      <c r="CQ3" s="111"/>
      <c r="CR3" s="111"/>
      <c r="CS3" s="111"/>
      <c r="CT3" s="111"/>
    </row>
    <row r="4" spans="1:98" ht="45">
      <c r="A4" s="287"/>
      <c r="B4" s="277" t="str">
        <f>'2-Référentiel UHA'!B3</f>
        <v>Identification des aspects relevant de l'EEA dans un système complexe</v>
      </c>
      <c r="C4" s="288">
        <v>1</v>
      </c>
      <c r="D4" s="112" t="str">
        <f>'2-Référentiel UHA'!D3</f>
        <v xml:space="preserve">AC 1.1.1 | S'approprier les concepts des mathématiques, de la physique et de l’informatique. </v>
      </c>
      <c r="E4" s="113"/>
      <c r="F4" s="113" t="s">
        <v>157</v>
      </c>
      <c r="G4" s="113" t="s">
        <v>157</v>
      </c>
      <c r="H4" s="113" t="s">
        <v>157</v>
      </c>
      <c r="I4" s="113" t="s">
        <v>157</v>
      </c>
      <c r="J4" s="113" t="s">
        <v>157</v>
      </c>
      <c r="K4" s="113"/>
      <c r="L4" s="113"/>
      <c r="M4" s="113"/>
      <c r="N4" s="113" t="s">
        <v>157</v>
      </c>
      <c r="O4" s="113" t="s">
        <v>157</v>
      </c>
      <c r="P4" s="113" t="s">
        <v>157</v>
      </c>
      <c r="Q4" s="113" t="s">
        <v>157</v>
      </c>
      <c r="R4" s="113" t="s">
        <v>157</v>
      </c>
      <c r="S4" s="113" t="s">
        <v>157</v>
      </c>
      <c r="T4" s="113"/>
      <c r="U4" s="113"/>
      <c r="V4" s="113"/>
      <c r="W4" s="113"/>
      <c r="X4" s="113"/>
      <c r="Y4" s="113"/>
      <c r="Z4" s="113"/>
      <c r="AA4" s="113"/>
      <c r="AB4" s="113"/>
      <c r="AC4" s="113"/>
      <c r="AD4" s="113"/>
      <c r="AE4" s="113"/>
      <c r="AF4" s="113"/>
      <c r="AG4" s="113"/>
      <c r="AH4" s="113"/>
      <c r="AI4" s="113"/>
      <c r="AJ4" s="113"/>
      <c r="AK4" s="113"/>
      <c r="AL4" s="113"/>
      <c r="AM4" s="113"/>
      <c r="AN4" s="113"/>
      <c r="AO4" s="113"/>
      <c r="AP4" s="97"/>
      <c r="AQ4" s="113"/>
      <c r="AR4" s="113"/>
      <c r="AS4" s="113"/>
      <c r="AT4" s="113"/>
      <c r="AU4" s="113"/>
      <c r="AV4" s="113"/>
      <c r="AW4" s="113"/>
      <c r="AX4" s="113"/>
      <c r="AY4" s="113"/>
      <c r="AZ4" s="113"/>
      <c r="BA4" s="113"/>
      <c r="BB4" s="113"/>
      <c r="BC4" s="113"/>
      <c r="BD4" s="113"/>
      <c r="BE4" s="113"/>
      <c r="BF4" s="113"/>
      <c r="BG4" s="113"/>
      <c r="BH4" s="113"/>
      <c r="BI4" s="113"/>
      <c r="BJ4" s="113"/>
      <c r="BK4" s="113"/>
      <c r="BL4" s="113"/>
      <c r="BM4" s="113"/>
      <c r="BN4" s="113"/>
      <c r="BO4" s="113"/>
      <c r="BP4" s="113"/>
      <c r="BQ4" s="113"/>
      <c r="BR4" s="113"/>
      <c r="BS4" s="113"/>
      <c r="BT4" s="113"/>
      <c r="BU4" s="113"/>
      <c r="BV4" s="97"/>
      <c r="BW4" s="113"/>
      <c r="BX4" s="113"/>
      <c r="BY4" s="113"/>
      <c r="BZ4" s="113"/>
      <c r="CA4" s="113"/>
      <c r="CB4" s="113"/>
      <c r="CC4" s="113"/>
      <c r="CD4" s="113"/>
      <c r="CE4" s="113"/>
      <c r="CF4" s="113"/>
      <c r="CG4" s="113"/>
      <c r="CH4" s="113"/>
      <c r="CI4" s="113"/>
      <c r="CJ4" s="113"/>
      <c r="CK4" s="113"/>
      <c r="CL4" s="113"/>
      <c r="CM4" s="113"/>
      <c r="CN4" s="113"/>
      <c r="CO4" s="113"/>
      <c r="CP4" s="113"/>
      <c r="CQ4" s="113"/>
      <c r="CR4" s="113"/>
      <c r="CS4" s="113"/>
      <c r="CT4" s="113"/>
    </row>
    <row r="5" spans="1:98" ht="30">
      <c r="A5" s="287"/>
      <c r="B5" s="277"/>
      <c r="C5" s="288"/>
      <c r="D5" s="112" t="str">
        <f>'2-Référentiel UHA'!D4</f>
        <v>AC 1.1.2 | Se confronter à la notion de systèmes complexes.</v>
      </c>
      <c r="E5" s="113"/>
      <c r="F5" s="113"/>
      <c r="G5" s="113" t="s">
        <v>157</v>
      </c>
      <c r="H5" s="113" t="s">
        <v>157</v>
      </c>
      <c r="I5" s="113" t="s">
        <v>157</v>
      </c>
      <c r="J5" s="113"/>
      <c r="K5" s="113"/>
      <c r="L5" s="113"/>
      <c r="M5" s="113"/>
      <c r="N5" s="113"/>
      <c r="O5" s="113" t="s">
        <v>157</v>
      </c>
      <c r="P5" s="113" t="s">
        <v>157</v>
      </c>
      <c r="Q5" s="113" t="s">
        <v>157</v>
      </c>
      <c r="R5" s="113" t="s">
        <v>157</v>
      </c>
      <c r="S5" s="113"/>
      <c r="T5" s="113"/>
      <c r="U5" s="113"/>
      <c r="V5" s="113"/>
      <c r="W5" s="113"/>
      <c r="X5" s="113"/>
      <c r="Y5" s="113"/>
      <c r="Z5" s="113"/>
      <c r="AA5" s="113"/>
      <c r="AB5" s="113"/>
      <c r="AC5" s="113"/>
      <c r="AD5" s="113"/>
      <c r="AE5" s="113" t="s">
        <v>157</v>
      </c>
      <c r="AF5" s="113" t="s">
        <v>157</v>
      </c>
      <c r="AG5" s="113"/>
      <c r="AH5" s="113"/>
      <c r="AI5" s="113"/>
      <c r="AJ5" s="113"/>
      <c r="AK5" s="113"/>
      <c r="AL5" s="113"/>
      <c r="AM5" s="113"/>
      <c r="AN5" s="113" t="s">
        <v>157</v>
      </c>
      <c r="AO5" s="113" t="s">
        <v>157</v>
      </c>
      <c r="AP5" s="97"/>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97"/>
      <c r="BW5" s="113"/>
      <c r="BX5" s="113"/>
      <c r="BY5" s="113"/>
      <c r="BZ5" s="113"/>
      <c r="CA5" s="113"/>
      <c r="CB5" s="113"/>
      <c r="CC5" s="113"/>
      <c r="CD5" s="113"/>
      <c r="CE5" s="113"/>
      <c r="CF5" s="113"/>
      <c r="CG5" s="113"/>
      <c r="CH5" s="113"/>
      <c r="CI5" s="113"/>
      <c r="CJ5" s="113"/>
      <c r="CK5" s="113"/>
      <c r="CL5" s="113"/>
      <c r="CM5" s="113"/>
      <c r="CN5" s="113"/>
      <c r="CO5" s="113"/>
      <c r="CP5" s="113"/>
      <c r="CQ5" s="113"/>
      <c r="CR5" s="113"/>
      <c r="CS5" s="113"/>
      <c r="CT5" s="113"/>
    </row>
    <row r="6" spans="1:98" ht="30">
      <c r="A6" s="287"/>
      <c r="B6" s="277"/>
      <c r="C6" s="288">
        <v>2</v>
      </c>
      <c r="D6" s="112" t="str">
        <f>'2-Référentiel UHA'!D5</f>
        <v>AC 1.2.1 | Appréhender les aspects de l'EEA dans un système complexe.</v>
      </c>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97"/>
      <c r="AQ6" s="113"/>
      <c r="AR6" s="113" t="s">
        <v>157</v>
      </c>
      <c r="AS6" s="113" t="s">
        <v>157</v>
      </c>
      <c r="AT6" s="113" t="s">
        <v>157</v>
      </c>
      <c r="AU6" s="113" t="s">
        <v>157</v>
      </c>
      <c r="AV6" s="113"/>
      <c r="AW6" s="113"/>
      <c r="AX6" s="113" t="s">
        <v>157</v>
      </c>
      <c r="AY6" s="113" t="s">
        <v>157</v>
      </c>
      <c r="AZ6" s="113"/>
      <c r="BA6" s="113"/>
      <c r="BB6" s="113"/>
      <c r="BC6" s="113" t="s">
        <v>157</v>
      </c>
      <c r="BD6" s="113"/>
      <c r="BE6" s="113" t="s">
        <v>157</v>
      </c>
      <c r="BF6" s="113" t="s">
        <v>157</v>
      </c>
      <c r="BG6" s="113" t="s">
        <v>157</v>
      </c>
      <c r="BH6" s="113" t="s">
        <v>157</v>
      </c>
      <c r="BI6" s="113"/>
      <c r="BJ6" s="113"/>
      <c r="BK6" s="113"/>
      <c r="BL6" s="113"/>
      <c r="BM6" s="113"/>
      <c r="BN6" s="113"/>
      <c r="BO6" s="113"/>
      <c r="BP6" s="113"/>
      <c r="BQ6" s="113"/>
      <c r="BR6" s="113" t="s">
        <v>157</v>
      </c>
      <c r="BS6" s="113" t="s">
        <v>157</v>
      </c>
      <c r="BT6" s="113" t="s">
        <v>157</v>
      </c>
      <c r="BU6" s="113" t="s">
        <v>157</v>
      </c>
      <c r="BV6" s="97"/>
      <c r="BW6" s="113"/>
      <c r="BX6" s="113"/>
      <c r="BY6" s="113"/>
      <c r="BZ6" s="113"/>
      <c r="CA6" s="113"/>
      <c r="CB6" s="113"/>
      <c r="CC6" s="113"/>
      <c r="CD6" s="113"/>
      <c r="CE6" s="113"/>
      <c r="CF6" s="113"/>
      <c r="CG6" s="113"/>
      <c r="CH6" s="113"/>
      <c r="CI6" s="113"/>
      <c r="CJ6" s="113"/>
      <c r="CK6" s="113"/>
      <c r="CL6" s="113"/>
      <c r="CM6" s="113"/>
      <c r="CN6" s="113"/>
      <c r="CO6" s="113"/>
      <c r="CP6" s="113"/>
      <c r="CQ6" s="113"/>
      <c r="CR6" s="113"/>
      <c r="CS6" s="113"/>
      <c r="CT6" s="113"/>
    </row>
    <row r="7" spans="1:98" ht="45">
      <c r="A7" s="287"/>
      <c r="B7" s="277"/>
      <c r="C7" s="288"/>
      <c r="D7" s="112" t="str">
        <f>'2-Référentiel UHA'!D6</f>
        <v>AC 1.2.2 | Consolider les concepts des mathématiques, de la physique et de l'informatique.</v>
      </c>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97"/>
      <c r="AQ7" s="113" t="s">
        <v>157</v>
      </c>
      <c r="AR7" s="113"/>
      <c r="AS7" s="113"/>
      <c r="AT7" s="113"/>
      <c r="AU7" s="113"/>
      <c r="AV7" s="113" t="s">
        <v>157</v>
      </c>
      <c r="AW7" s="113" t="s">
        <v>157</v>
      </c>
      <c r="AX7" s="113" t="s">
        <v>157</v>
      </c>
      <c r="AY7" s="113" t="s">
        <v>157</v>
      </c>
      <c r="AZ7" s="113"/>
      <c r="BA7" s="113"/>
      <c r="BB7" s="113"/>
      <c r="BC7" s="113" t="s">
        <v>157</v>
      </c>
      <c r="BD7" s="113" t="s">
        <v>157</v>
      </c>
      <c r="BE7" s="113"/>
      <c r="BF7" s="113" t="s">
        <v>157</v>
      </c>
      <c r="BG7" s="113" t="s">
        <v>157</v>
      </c>
      <c r="BH7" s="113" t="s">
        <v>157</v>
      </c>
      <c r="BI7" s="113"/>
      <c r="BJ7" s="113"/>
      <c r="BK7" s="113"/>
      <c r="BL7" s="113"/>
      <c r="BM7" s="113"/>
      <c r="BN7" s="113"/>
      <c r="BO7" s="113"/>
      <c r="BP7" s="113"/>
      <c r="BQ7" s="113"/>
      <c r="BR7" s="113" t="s">
        <v>157</v>
      </c>
      <c r="BS7" s="113" t="s">
        <v>157</v>
      </c>
      <c r="BT7" s="113" t="s">
        <v>157</v>
      </c>
      <c r="BU7" s="113" t="s">
        <v>157</v>
      </c>
      <c r="BV7" s="97"/>
      <c r="BW7" s="113"/>
      <c r="BX7" s="113"/>
      <c r="BY7" s="113"/>
      <c r="BZ7" s="113"/>
      <c r="CA7" s="113"/>
      <c r="CB7" s="113"/>
      <c r="CC7" s="113"/>
      <c r="CD7" s="113"/>
      <c r="CE7" s="113"/>
      <c r="CF7" s="113"/>
      <c r="CG7" s="113"/>
      <c r="CH7" s="113"/>
      <c r="CI7" s="113"/>
      <c r="CJ7" s="113"/>
      <c r="CK7" s="113"/>
      <c r="CL7" s="113"/>
      <c r="CM7" s="113"/>
      <c r="CN7" s="113"/>
      <c r="CO7" s="113"/>
      <c r="CP7" s="113"/>
      <c r="CQ7" s="113"/>
      <c r="CR7" s="113"/>
      <c r="CS7" s="113"/>
      <c r="CT7" s="113"/>
    </row>
    <row r="8" spans="1:98" ht="45">
      <c r="A8" s="287"/>
      <c r="B8" s="277"/>
      <c r="C8" s="288">
        <v>3</v>
      </c>
      <c r="D8" s="112" t="str">
        <f>'2-Référentiel UHA'!D7</f>
        <v xml:space="preserve">AC 1.3.1 | Mobiliser les concepts des mathématiques, de la physique et de l’informatique. </v>
      </c>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97"/>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97"/>
      <c r="BW8" s="113" t="s">
        <v>157</v>
      </c>
      <c r="BX8" s="113" t="s">
        <v>157</v>
      </c>
      <c r="BY8" s="113" t="s">
        <v>157</v>
      </c>
      <c r="BZ8" s="113" t="s">
        <v>157</v>
      </c>
      <c r="CA8" s="113" t="s">
        <v>157</v>
      </c>
      <c r="CB8" s="113" t="s">
        <v>157</v>
      </c>
      <c r="CC8" s="113"/>
      <c r="CD8" s="113"/>
      <c r="CE8" s="113"/>
      <c r="CF8" s="113" t="s">
        <v>157</v>
      </c>
      <c r="CG8" s="113" t="s">
        <v>157</v>
      </c>
      <c r="CH8" s="113" t="s">
        <v>157</v>
      </c>
      <c r="CI8" s="113" t="s">
        <v>157</v>
      </c>
      <c r="CJ8" s="113" t="s">
        <v>157</v>
      </c>
      <c r="CK8" s="113"/>
      <c r="CL8" s="113"/>
      <c r="CM8" s="113"/>
      <c r="CN8" s="113"/>
      <c r="CO8" s="113"/>
      <c r="CP8" s="113"/>
      <c r="CQ8" s="113"/>
      <c r="CR8" s="113"/>
      <c r="CS8" s="113"/>
      <c r="CT8" s="113"/>
    </row>
    <row r="9" spans="1:98" ht="30">
      <c r="A9" s="287"/>
      <c r="B9" s="277"/>
      <c r="C9" s="288"/>
      <c r="D9" s="112" t="str">
        <f>'2-Référentiel UHA'!D8</f>
        <v>AC 1.3.2 | Créer une synergie entre les différents aspects, théoriques et pratiques, relevant de l'EEA.</v>
      </c>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97"/>
      <c r="AQ9" s="113"/>
      <c r="AR9" s="113"/>
      <c r="AS9" s="113"/>
      <c r="AT9" s="113"/>
      <c r="AU9" s="113"/>
      <c r="AV9" s="113"/>
      <c r="AW9" s="113"/>
      <c r="AX9" s="113"/>
      <c r="AY9" s="113"/>
      <c r="AZ9" s="113"/>
      <c r="BA9" s="113"/>
      <c r="BB9" s="113"/>
      <c r="BC9" s="113"/>
      <c r="BD9" s="113"/>
      <c r="BE9" s="113"/>
      <c r="BF9" s="113"/>
      <c r="BG9" s="113"/>
      <c r="BH9" s="113"/>
      <c r="BI9" s="113"/>
      <c r="BJ9" s="113"/>
      <c r="BK9" s="113"/>
      <c r="BL9" s="113"/>
      <c r="BM9" s="113"/>
      <c r="BN9" s="113"/>
      <c r="BO9" s="113"/>
      <c r="BP9" s="113"/>
      <c r="BQ9" s="113"/>
      <c r="BR9" s="113"/>
      <c r="BS9" s="113"/>
      <c r="BT9" s="113"/>
      <c r="BU9" s="113"/>
      <c r="BV9" s="97"/>
      <c r="BW9" s="113" t="s">
        <v>157</v>
      </c>
      <c r="BX9" s="113" t="s">
        <v>157</v>
      </c>
      <c r="BY9" s="113" t="s">
        <v>157</v>
      </c>
      <c r="BZ9" s="113" t="s">
        <v>157</v>
      </c>
      <c r="CA9" s="113" t="s">
        <v>157</v>
      </c>
      <c r="CB9" s="113" t="s">
        <v>157</v>
      </c>
      <c r="CC9" s="113"/>
      <c r="CD9" s="113"/>
      <c r="CE9" s="113"/>
      <c r="CF9" s="113" t="s">
        <v>157</v>
      </c>
      <c r="CG9" s="113" t="s">
        <v>157</v>
      </c>
      <c r="CH9" s="113"/>
      <c r="CI9" s="113"/>
      <c r="CJ9" s="113" t="s">
        <v>157</v>
      </c>
      <c r="CK9" s="113"/>
      <c r="CL9" s="113"/>
      <c r="CM9" s="113"/>
      <c r="CN9" s="113"/>
      <c r="CO9" s="113"/>
      <c r="CP9" s="113"/>
      <c r="CQ9" s="113" t="s">
        <v>157</v>
      </c>
      <c r="CR9" s="113" t="s">
        <v>157</v>
      </c>
      <c r="CS9" s="113" t="s">
        <v>157</v>
      </c>
      <c r="CT9" s="113" t="s">
        <v>157</v>
      </c>
    </row>
    <row r="10" spans="1:98" ht="48" customHeight="1">
      <c r="A10" s="287"/>
      <c r="B10" s="277" t="str">
        <f>'2-Référentiel UHA'!B9</f>
        <v>Analyses quantitatives et qualitatives des aspects relevant de l'EEA dans un système complexe</v>
      </c>
      <c r="C10" s="288">
        <v>1</v>
      </c>
      <c r="D10" s="112" t="str">
        <f>'2-Référentiel UHA'!D9</f>
        <v xml:space="preserve">AC 2.1.1 | Utiliser des outils mathématiques  logiques et statistiques pour caractériser les données et paramètres d'un système complexe. </v>
      </c>
      <c r="E10" s="113"/>
      <c r="F10" s="113" t="s">
        <v>157</v>
      </c>
      <c r="G10" s="113" t="s">
        <v>157</v>
      </c>
      <c r="H10" s="113" t="s">
        <v>157</v>
      </c>
      <c r="I10" s="113" t="s">
        <v>157</v>
      </c>
      <c r="J10" s="113" t="s">
        <v>157</v>
      </c>
      <c r="K10" s="113"/>
      <c r="L10" s="113"/>
      <c r="M10" s="113"/>
      <c r="N10" s="113" t="s">
        <v>157</v>
      </c>
      <c r="O10" s="113" t="s">
        <v>157</v>
      </c>
      <c r="P10" s="113" t="s">
        <v>157</v>
      </c>
      <c r="Q10" s="113" t="s">
        <v>157</v>
      </c>
      <c r="R10" s="113" t="s">
        <v>157</v>
      </c>
      <c r="S10" s="113" t="s">
        <v>157</v>
      </c>
      <c r="T10" s="113"/>
      <c r="U10" s="113"/>
      <c r="V10" s="113"/>
      <c r="W10" s="113"/>
      <c r="X10" s="113"/>
      <c r="Y10" s="113"/>
      <c r="Z10" s="113"/>
      <c r="AA10" s="113"/>
      <c r="AB10" s="113"/>
      <c r="AC10" s="113"/>
      <c r="AD10" s="113"/>
      <c r="AE10" s="113" t="s">
        <v>157</v>
      </c>
      <c r="AF10" s="113" t="s">
        <v>157</v>
      </c>
      <c r="AG10" s="113"/>
      <c r="AH10" s="113"/>
      <c r="AI10" s="113"/>
      <c r="AJ10" s="113"/>
      <c r="AK10" s="113"/>
      <c r="AL10" s="113"/>
      <c r="AM10" s="113"/>
      <c r="AN10" s="113" t="s">
        <v>157</v>
      </c>
      <c r="AO10" s="113" t="s">
        <v>157</v>
      </c>
      <c r="AP10" s="97"/>
      <c r="AQ10" s="113"/>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97"/>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row>
    <row r="11" spans="1:98" ht="48" customHeight="1">
      <c r="A11" s="287"/>
      <c r="B11" s="277"/>
      <c r="C11" s="288"/>
      <c r="D11" s="112" t="str">
        <f>'2-Référentiel UHA'!D10</f>
        <v>AC 2.1.2 | Utiliser un langage de programmation pour développer des applications simples d’acquisition et de traitements de données.</v>
      </c>
      <c r="E11" s="113"/>
      <c r="F11" s="113"/>
      <c r="G11" s="113" t="s">
        <v>157</v>
      </c>
      <c r="H11" s="113" t="s">
        <v>157</v>
      </c>
      <c r="I11" s="113" t="s">
        <v>157</v>
      </c>
      <c r="J11" s="113"/>
      <c r="K11" s="113"/>
      <c r="L11" s="113"/>
      <c r="M11" s="113"/>
      <c r="N11" s="113"/>
      <c r="O11" s="113" t="s">
        <v>157</v>
      </c>
      <c r="P11" s="113" t="s">
        <v>157</v>
      </c>
      <c r="Q11" s="113" t="s">
        <v>157</v>
      </c>
      <c r="R11" s="113" t="s">
        <v>157</v>
      </c>
      <c r="S11" s="113"/>
      <c r="T11" s="113"/>
      <c r="U11" s="113"/>
      <c r="V11" s="113"/>
      <c r="W11" s="113"/>
      <c r="X11" s="113"/>
      <c r="Y11" s="113"/>
      <c r="Z11" s="113"/>
      <c r="AA11" s="113"/>
      <c r="AB11" s="113"/>
      <c r="AC11" s="113"/>
      <c r="AD11" s="113"/>
      <c r="AE11" s="113" t="s">
        <v>157</v>
      </c>
      <c r="AF11" s="113" t="s">
        <v>157</v>
      </c>
      <c r="AG11" s="113"/>
      <c r="AH11" s="113"/>
      <c r="AI11" s="113"/>
      <c r="AJ11" s="113"/>
      <c r="AK11" s="113"/>
      <c r="AL11" s="113"/>
      <c r="AM11" s="113"/>
      <c r="AN11" s="113" t="s">
        <v>157</v>
      </c>
      <c r="AO11" s="113" t="s">
        <v>157</v>
      </c>
      <c r="AP11" s="97"/>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97"/>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row>
    <row r="12" spans="1:98" ht="48" customHeight="1">
      <c r="A12" s="287"/>
      <c r="B12" s="277"/>
      <c r="C12" s="288">
        <v>2</v>
      </c>
      <c r="D12" s="112" t="str">
        <f>'2-Référentiel UHA'!D11</f>
        <v>AC 2.2.1 | Analyser et synthétiser des données en vue de leur exploitation</v>
      </c>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97"/>
      <c r="AQ12" s="113"/>
      <c r="AR12" s="113" t="s">
        <v>157</v>
      </c>
      <c r="AS12" s="113" t="s">
        <v>157</v>
      </c>
      <c r="AT12" s="113" t="s">
        <v>157</v>
      </c>
      <c r="AU12" s="113" t="s">
        <v>157</v>
      </c>
      <c r="AV12" s="113" t="s">
        <v>157</v>
      </c>
      <c r="AW12" s="113" t="s">
        <v>157</v>
      </c>
      <c r="AX12" s="113" t="s">
        <v>157</v>
      </c>
      <c r="AY12" s="113" t="s">
        <v>157</v>
      </c>
      <c r="AZ12" s="113"/>
      <c r="BA12" s="113"/>
      <c r="BB12" s="113"/>
      <c r="BC12" s="113" t="s">
        <v>157</v>
      </c>
      <c r="BD12" s="113" t="s">
        <v>157</v>
      </c>
      <c r="BE12" s="113" t="s">
        <v>157</v>
      </c>
      <c r="BF12" s="113" t="s">
        <v>157</v>
      </c>
      <c r="BG12" s="113" t="s">
        <v>157</v>
      </c>
      <c r="BH12" s="113" t="s">
        <v>157</v>
      </c>
      <c r="BI12" s="113"/>
      <c r="BJ12" s="113"/>
      <c r="BK12" s="113"/>
      <c r="BL12" s="113"/>
      <c r="BM12" s="113"/>
      <c r="BN12" s="113"/>
      <c r="BO12" s="113"/>
      <c r="BP12" s="113"/>
      <c r="BQ12" s="113"/>
      <c r="BR12" s="113" t="s">
        <v>157</v>
      </c>
      <c r="BS12" s="113" t="s">
        <v>157</v>
      </c>
      <c r="BT12" s="113" t="s">
        <v>157</v>
      </c>
      <c r="BU12" s="113" t="s">
        <v>157</v>
      </c>
      <c r="BV12" s="97"/>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row>
    <row r="13" spans="1:98" ht="48" customHeight="1">
      <c r="A13" s="287"/>
      <c r="B13" s="277"/>
      <c r="C13" s="288"/>
      <c r="D13" s="112" t="str">
        <f>'2-Référentiel UHA'!D12</f>
        <v>AC 2.2.2 | Interpréter et exploiter les données expérimentales.</v>
      </c>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97"/>
      <c r="AQ13" s="113"/>
      <c r="AR13" s="113" t="s">
        <v>157</v>
      </c>
      <c r="AS13" s="113" t="s">
        <v>157</v>
      </c>
      <c r="AT13" s="113" t="s">
        <v>157</v>
      </c>
      <c r="AU13" s="113" t="s">
        <v>157</v>
      </c>
      <c r="AV13" s="113" t="s">
        <v>157</v>
      </c>
      <c r="AW13" s="113"/>
      <c r="AX13" s="113" t="s">
        <v>157</v>
      </c>
      <c r="AY13" s="113" t="s">
        <v>157</v>
      </c>
      <c r="AZ13" s="113"/>
      <c r="BA13" s="113"/>
      <c r="BB13" s="113"/>
      <c r="BC13" s="113"/>
      <c r="BD13" s="113" t="s">
        <v>157</v>
      </c>
      <c r="BE13" s="113"/>
      <c r="BF13" s="113" t="s">
        <v>157</v>
      </c>
      <c r="BG13" s="113" t="s">
        <v>157</v>
      </c>
      <c r="BH13" s="113" t="s">
        <v>157</v>
      </c>
      <c r="BI13" s="113"/>
      <c r="BJ13" s="113"/>
      <c r="BK13" s="113"/>
      <c r="BL13" s="113"/>
      <c r="BM13" s="113"/>
      <c r="BN13" s="113"/>
      <c r="BO13" s="113"/>
      <c r="BP13" s="113"/>
      <c r="BQ13" s="113"/>
      <c r="BR13" s="113" t="s">
        <v>157</v>
      </c>
      <c r="BS13" s="113" t="s">
        <v>157</v>
      </c>
      <c r="BT13" s="113" t="s">
        <v>157</v>
      </c>
      <c r="BU13" s="113" t="s">
        <v>157</v>
      </c>
      <c r="BV13" s="97"/>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row>
    <row r="14" spans="1:98" ht="48" customHeight="1">
      <c r="A14" s="287"/>
      <c r="B14" s="277"/>
      <c r="C14" s="288">
        <v>3</v>
      </c>
      <c r="D14" s="112" t="str">
        <f>'2-Référentiel UHA'!D13</f>
        <v xml:space="preserve">AC 2.3.1 | Identifier, sélectionner et analyser avec esprit critique diverses ressources dans son domaine de spécialité. </v>
      </c>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97"/>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97"/>
      <c r="BW14" s="113" t="s">
        <v>157</v>
      </c>
      <c r="BX14" s="113" t="s">
        <v>157</v>
      </c>
      <c r="BY14" s="113" t="s">
        <v>157</v>
      </c>
      <c r="BZ14" s="113" t="s">
        <v>157</v>
      </c>
      <c r="CA14" s="113" t="s">
        <v>157</v>
      </c>
      <c r="CB14" s="113" t="s">
        <v>157</v>
      </c>
      <c r="CC14" s="113"/>
      <c r="CD14" s="113"/>
      <c r="CE14" s="113"/>
      <c r="CF14" s="113" t="s">
        <v>157</v>
      </c>
      <c r="CG14" s="113" t="s">
        <v>157</v>
      </c>
      <c r="CH14" s="113" t="s">
        <v>157</v>
      </c>
      <c r="CI14" s="113" t="s">
        <v>157</v>
      </c>
      <c r="CJ14" s="113" t="s">
        <v>157</v>
      </c>
      <c r="CK14" s="113"/>
      <c r="CL14" s="113"/>
      <c r="CM14" s="113"/>
      <c r="CN14" s="113"/>
      <c r="CO14" s="113"/>
      <c r="CP14" s="113"/>
      <c r="CQ14" s="113" t="s">
        <v>157</v>
      </c>
      <c r="CR14" s="113" t="s">
        <v>157</v>
      </c>
      <c r="CS14" s="113" t="s">
        <v>157</v>
      </c>
      <c r="CT14" s="113" t="s">
        <v>157</v>
      </c>
    </row>
    <row r="15" spans="1:98" ht="48" customHeight="1">
      <c r="A15" s="287"/>
      <c r="B15" s="277"/>
      <c r="C15" s="288"/>
      <c r="D15" s="112" t="str">
        <f>'2-Référentiel UHA'!D14</f>
        <v>AC 2.3.2 | Corréler les données expérimentales et modèles théoriques.</v>
      </c>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97"/>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97"/>
      <c r="BW15" s="113" t="s">
        <v>157</v>
      </c>
      <c r="BX15" s="113" t="s">
        <v>157</v>
      </c>
      <c r="BY15" s="113" t="s">
        <v>157</v>
      </c>
      <c r="BZ15" s="113" t="s">
        <v>157</v>
      </c>
      <c r="CA15" s="113" t="s">
        <v>157</v>
      </c>
      <c r="CB15" s="113" t="s">
        <v>157</v>
      </c>
      <c r="CC15" s="113"/>
      <c r="CD15" s="113"/>
      <c r="CE15" s="113"/>
      <c r="CF15" s="113" t="s">
        <v>157</v>
      </c>
      <c r="CG15" s="113" t="s">
        <v>157</v>
      </c>
      <c r="CH15" s="113"/>
      <c r="CI15" s="113"/>
      <c r="CJ15" s="113" t="s">
        <v>157</v>
      </c>
      <c r="CK15" s="113"/>
      <c r="CL15" s="113"/>
      <c r="CM15" s="113"/>
      <c r="CN15" s="113"/>
      <c r="CO15" s="113"/>
      <c r="CP15" s="113"/>
      <c r="CQ15" s="113" t="s">
        <v>157</v>
      </c>
      <c r="CR15" s="113" t="s">
        <v>157</v>
      </c>
      <c r="CS15" s="113" t="s">
        <v>157</v>
      </c>
      <c r="CT15" s="113" t="s">
        <v>157</v>
      </c>
    </row>
    <row r="16" spans="1:98" ht="48" customHeight="1">
      <c r="A16" s="287"/>
      <c r="B16" s="277" t="str">
        <f>'2-Référentiel UHA'!B15</f>
        <v>Mise en œuvre des méthodes et outils de l'EEA dans un système complexe</v>
      </c>
      <c r="C16" s="288">
        <v>1</v>
      </c>
      <c r="D16" s="112" t="str">
        <f>'2-Référentiel UHA'!D15</f>
        <v>AC 3.1.1 | Utiliser l'outil informatique pour accomplir des tâches simples.</v>
      </c>
      <c r="E16" s="113"/>
      <c r="F16" s="113"/>
      <c r="G16" s="113" t="s">
        <v>157</v>
      </c>
      <c r="H16" s="113" t="s">
        <v>157</v>
      </c>
      <c r="I16" s="113" t="s">
        <v>157</v>
      </c>
      <c r="J16" s="113" t="s">
        <v>157</v>
      </c>
      <c r="K16" s="113"/>
      <c r="L16" s="113"/>
      <c r="M16" s="113"/>
      <c r="N16" s="113"/>
      <c r="O16" s="113" t="s">
        <v>157</v>
      </c>
      <c r="P16" s="113" t="s">
        <v>157</v>
      </c>
      <c r="Q16" s="113" t="s">
        <v>157</v>
      </c>
      <c r="R16" s="113" t="s">
        <v>157</v>
      </c>
      <c r="S16" s="113" t="s">
        <v>157</v>
      </c>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97"/>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97"/>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row>
    <row r="17" spans="1:98" ht="48" customHeight="1">
      <c r="A17" s="287"/>
      <c r="B17" s="277"/>
      <c r="C17" s="288"/>
      <c r="D17" s="112" t="str">
        <f>'2-Référentiel UHA'!D16</f>
        <v>AC 3.1.2 | Se sensibiliser à la démarche expérimentale.</v>
      </c>
      <c r="E17" s="113"/>
      <c r="F17" s="113"/>
      <c r="G17" s="113" t="s">
        <v>157</v>
      </c>
      <c r="H17" s="113" t="s">
        <v>157</v>
      </c>
      <c r="I17" s="113" t="s">
        <v>157</v>
      </c>
      <c r="J17" s="113" t="s">
        <v>157</v>
      </c>
      <c r="K17" s="113"/>
      <c r="L17" s="113"/>
      <c r="M17" s="113"/>
      <c r="N17" s="113"/>
      <c r="O17" s="113" t="s">
        <v>157</v>
      </c>
      <c r="P17" s="113" t="s">
        <v>157</v>
      </c>
      <c r="Q17" s="113" t="s">
        <v>157</v>
      </c>
      <c r="R17" s="113" t="s">
        <v>157</v>
      </c>
      <c r="S17" s="113" t="s">
        <v>157</v>
      </c>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97"/>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97"/>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row>
    <row r="18" spans="1:98" ht="48" customHeight="1">
      <c r="A18" s="287"/>
      <c r="B18" s="277"/>
      <c r="C18" s="288">
        <v>2</v>
      </c>
      <c r="D18" s="112" t="str">
        <f>'2-Référentiel UHA'!D17</f>
        <v>AC 3.2.1 | Développer des applications élémentaires.</v>
      </c>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97"/>
      <c r="AQ18" s="113"/>
      <c r="AR18" s="113" t="s">
        <v>157</v>
      </c>
      <c r="AS18" s="113" t="s">
        <v>157</v>
      </c>
      <c r="AT18" s="113"/>
      <c r="AU18" s="113" t="s">
        <v>157</v>
      </c>
      <c r="AV18" s="113"/>
      <c r="AW18" s="113" t="s">
        <v>157</v>
      </c>
      <c r="AX18" s="113" t="s">
        <v>157</v>
      </c>
      <c r="AY18" s="113"/>
      <c r="AZ18" s="113"/>
      <c r="BA18" s="113"/>
      <c r="BB18" s="113"/>
      <c r="BC18" s="113" t="s">
        <v>157</v>
      </c>
      <c r="BD18" s="113"/>
      <c r="BE18" s="113"/>
      <c r="BF18" s="113" t="s">
        <v>157</v>
      </c>
      <c r="BG18" s="113" t="s">
        <v>157</v>
      </c>
      <c r="BH18" s="113" t="s">
        <v>157</v>
      </c>
      <c r="BI18" s="113"/>
      <c r="BJ18" s="113"/>
      <c r="BK18" s="113"/>
      <c r="BL18" s="113"/>
      <c r="BM18" s="113"/>
      <c r="BN18" s="113"/>
      <c r="BO18" s="113"/>
      <c r="BP18" s="113"/>
      <c r="BQ18" s="113"/>
      <c r="BR18" s="113" t="s">
        <v>157</v>
      </c>
      <c r="BS18" s="113" t="s">
        <v>157</v>
      </c>
      <c r="BT18" s="113" t="s">
        <v>157</v>
      </c>
      <c r="BU18" s="113" t="s">
        <v>157</v>
      </c>
      <c r="BV18" s="97"/>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row>
    <row r="19" spans="1:98" ht="48" customHeight="1">
      <c r="A19" s="287"/>
      <c r="B19" s="277"/>
      <c r="C19" s="288"/>
      <c r="D19" s="112" t="str">
        <f>'2-Référentiel UHA'!D18</f>
        <v>AC 3.2.2 | Identifier les contraintes matérielles et logicielles.</v>
      </c>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97"/>
      <c r="AQ19" s="113"/>
      <c r="AR19" s="113" t="s">
        <v>157</v>
      </c>
      <c r="AS19" s="113" t="s">
        <v>157</v>
      </c>
      <c r="AT19" s="113"/>
      <c r="AU19" s="113" t="s">
        <v>157</v>
      </c>
      <c r="AV19" s="113"/>
      <c r="AW19" s="113" t="s">
        <v>157</v>
      </c>
      <c r="AX19" s="113" t="s">
        <v>157</v>
      </c>
      <c r="AY19" s="113"/>
      <c r="AZ19" s="113"/>
      <c r="BA19" s="113"/>
      <c r="BB19" s="113"/>
      <c r="BC19" s="113" t="s">
        <v>157</v>
      </c>
      <c r="BD19" s="113"/>
      <c r="BE19" s="113"/>
      <c r="BF19" s="113" t="s">
        <v>157</v>
      </c>
      <c r="BG19" s="113" t="s">
        <v>157</v>
      </c>
      <c r="BH19" s="113" t="s">
        <v>157</v>
      </c>
      <c r="BI19" s="113"/>
      <c r="BJ19" s="113"/>
      <c r="BK19" s="113"/>
      <c r="BL19" s="113"/>
      <c r="BM19" s="113"/>
      <c r="BN19" s="113"/>
      <c r="BO19" s="113"/>
      <c r="BP19" s="113"/>
      <c r="BQ19" s="113"/>
      <c r="BR19" s="113" t="s">
        <v>157</v>
      </c>
      <c r="BS19" s="113" t="s">
        <v>157</v>
      </c>
      <c r="BT19" s="113" t="s">
        <v>157</v>
      </c>
      <c r="BU19" s="113" t="s">
        <v>157</v>
      </c>
      <c r="BV19" s="97"/>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row>
    <row r="20" spans="1:98" ht="48" customHeight="1">
      <c r="A20" s="287"/>
      <c r="B20" s="277"/>
      <c r="C20" s="278">
        <v>3</v>
      </c>
      <c r="D20" s="112" t="str">
        <f>'2-Référentiel UHA'!D19</f>
        <v>AC 3.3.1 | Développer des applications d'un niveau avancé.</v>
      </c>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97"/>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97"/>
      <c r="BW20" s="113" t="s">
        <v>157</v>
      </c>
      <c r="BX20" s="113" t="s">
        <v>157</v>
      </c>
      <c r="BY20" s="113" t="s">
        <v>157</v>
      </c>
      <c r="BZ20" s="113" t="s">
        <v>157</v>
      </c>
      <c r="CA20" s="113" t="s">
        <v>157</v>
      </c>
      <c r="CB20" s="113" t="s">
        <v>157</v>
      </c>
      <c r="CC20" s="113"/>
      <c r="CD20" s="113"/>
      <c r="CE20" s="113"/>
      <c r="CF20" s="113" t="s">
        <v>157</v>
      </c>
      <c r="CG20" s="113" t="s">
        <v>157</v>
      </c>
      <c r="CH20" s="113"/>
      <c r="CI20" s="113"/>
      <c r="CJ20" s="113" t="s">
        <v>157</v>
      </c>
      <c r="CK20" s="113"/>
      <c r="CL20" s="113"/>
      <c r="CM20" s="113"/>
      <c r="CN20" s="113"/>
      <c r="CO20" s="113"/>
      <c r="CP20" s="113"/>
      <c r="CQ20" s="113" t="s">
        <v>157</v>
      </c>
      <c r="CR20" s="113" t="s">
        <v>157</v>
      </c>
      <c r="CS20" s="113" t="s">
        <v>157</v>
      </c>
      <c r="CT20" s="113" t="s">
        <v>157</v>
      </c>
    </row>
    <row r="21" spans="1:98" ht="48" customHeight="1">
      <c r="A21" s="287"/>
      <c r="B21" s="277"/>
      <c r="C21" s="278"/>
      <c r="D21" s="112" t="str">
        <f>'2-Référentiel UHA'!D20</f>
        <v>AC 3.3.2 | Intégrer les contraintes matérielles et logicielles.</v>
      </c>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97"/>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97"/>
      <c r="BW21" s="113" t="s">
        <v>157</v>
      </c>
      <c r="BX21" s="113" t="s">
        <v>157</v>
      </c>
      <c r="BY21" s="113"/>
      <c r="BZ21" s="113" t="s">
        <v>157</v>
      </c>
      <c r="CA21" s="113" t="s">
        <v>157</v>
      </c>
      <c r="CB21" s="113" t="s">
        <v>157</v>
      </c>
      <c r="CC21" s="113"/>
      <c r="CD21" s="113"/>
      <c r="CE21" s="113"/>
      <c r="CF21" s="113" t="s">
        <v>157</v>
      </c>
      <c r="CG21" s="113" t="s">
        <v>157</v>
      </c>
      <c r="CH21" s="113"/>
      <c r="CI21" s="113"/>
      <c r="CJ21" s="113" t="s">
        <v>157</v>
      </c>
      <c r="CK21" s="113"/>
      <c r="CL21" s="113"/>
      <c r="CM21" s="113"/>
      <c r="CN21" s="113"/>
      <c r="CO21" s="113"/>
      <c r="CP21" s="113"/>
      <c r="CQ21" s="113" t="s">
        <v>157</v>
      </c>
      <c r="CR21" s="113" t="s">
        <v>157</v>
      </c>
      <c r="CS21" s="113" t="s">
        <v>157</v>
      </c>
      <c r="CT21" s="113" t="s">
        <v>157</v>
      </c>
    </row>
    <row r="22" spans="1:98" ht="45">
      <c r="A22" s="287"/>
      <c r="B22" s="277" t="str">
        <f>'2-Référentiel UHA'!B21</f>
        <v>Développement de son projet professionnel et enrichissement de sa discipline par des savoirs connexes</v>
      </c>
      <c r="C22" s="278">
        <v>1</v>
      </c>
      <c r="D22" s="112" t="str">
        <f>'2-Référentiel UHA'!D21</f>
        <v xml:space="preserve">AC 4.1.1 | Se servir aisément des différents registres d’expression écrite et orale de la langue française </v>
      </c>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t="s">
        <v>157</v>
      </c>
      <c r="AF22" s="113" t="s">
        <v>157</v>
      </c>
      <c r="AG22" s="113"/>
      <c r="AH22" s="113" t="s">
        <v>157</v>
      </c>
      <c r="AI22" s="113"/>
      <c r="AJ22" s="113"/>
      <c r="AK22" s="113"/>
      <c r="AL22" s="113" t="s">
        <v>157</v>
      </c>
      <c r="AM22" s="113"/>
      <c r="AN22" s="113" t="s">
        <v>157</v>
      </c>
      <c r="AO22" s="113" t="s">
        <v>157</v>
      </c>
      <c r="AP22" s="97"/>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97"/>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row>
    <row r="23" spans="1:98" ht="30">
      <c r="A23" s="287"/>
      <c r="B23" s="277"/>
      <c r="C23" s="278"/>
      <c r="D23" s="112" t="str">
        <f>'2-Référentiel UHA'!D22</f>
        <v>AC 4.1.2 | Apprendre un langue étrangère niveau A1 selon la norme CECRL</v>
      </c>
      <c r="E23" s="113"/>
      <c r="F23" s="113"/>
      <c r="G23" s="113"/>
      <c r="H23" s="113"/>
      <c r="I23" s="113"/>
      <c r="J23" s="113"/>
      <c r="K23" s="113"/>
      <c r="L23" s="113" t="s">
        <v>157</v>
      </c>
      <c r="M23" s="113" t="s">
        <v>157</v>
      </c>
      <c r="N23" s="113"/>
      <c r="O23" s="113"/>
      <c r="P23" s="113"/>
      <c r="Q23" s="113"/>
      <c r="R23" s="113"/>
      <c r="S23" s="113"/>
      <c r="T23" s="113"/>
      <c r="U23" s="113" t="s">
        <v>157</v>
      </c>
      <c r="V23" s="113" t="s">
        <v>157</v>
      </c>
      <c r="W23" s="113"/>
      <c r="X23" s="113"/>
      <c r="Y23" s="113"/>
      <c r="Z23" s="113"/>
      <c r="AA23" s="113"/>
      <c r="AB23" s="113"/>
      <c r="AC23" s="113"/>
      <c r="AD23" s="113"/>
      <c r="AE23" s="113"/>
      <c r="AF23" s="113"/>
      <c r="AG23" s="113"/>
      <c r="AH23" s="113"/>
      <c r="AI23" s="113"/>
      <c r="AJ23" s="113"/>
      <c r="AK23" s="113"/>
      <c r="AL23" s="113"/>
      <c r="AM23" s="113"/>
      <c r="AN23" s="113"/>
      <c r="AO23" s="113"/>
      <c r="AP23" s="97"/>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c r="BV23" s="97"/>
      <c r="BW23" s="113"/>
      <c r="BX23" s="113"/>
      <c r="BY23" s="113"/>
      <c r="BZ23" s="113"/>
      <c r="CA23" s="113"/>
      <c r="CB23" s="113"/>
      <c r="CC23" s="113"/>
      <c r="CD23" s="113"/>
      <c r="CE23" s="113"/>
      <c r="CF23" s="113"/>
      <c r="CG23" s="113"/>
      <c r="CH23" s="113"/>
      <c r="CI23" s="113"/>
      <c r="CJ23" s="113"/>
      <c r="CK23" s="113"/>
      <c r="CL23" s="113"/>
      <c r="CM23" s="113"/>
      <c r="CN23" s="113"/>
      <c r="CO23" s="113"/>
      <c r="CP23" s="113"/>
      <c r="CQ23" s="113"/>
      <c r="CR23" s="113"/>
      <c r="CS23" s="113"/>
      <c r="CT23" s="113"/>
    </row>
    <row r="24" spans="1:98" ht="15" customHeight="1">
      <c r="A24" s="287"/>
      <c r="B24" s="277"/>
      <c r="C24" s="278"/>
      <c r="D24" s="112" t="str">
        <f>'2-Référentiel UHA'!D23</f>
        <v>AC 4.1.3 | Développer son projet professionnel</v>
      </c>
      <c r="E24" s="113"/>
      <c r="F24" s="113"/>
      <c r="G24" s="113"/>
      <c r="H24" s="113"/>
      <c r="I24" s="113"/>
      <c r="J24" s="113"/>
      <c r="K24" s="113"/>
      <c r="L24" s="113"/>
      <c r="M24" s="113"/>
      <c r="N24" s="113"/>
      <c r="O24" s="113"/>
      <c r="P24" s="113"/>
      <c r="Q24" s="113"/>
      <c r="R24" s="113"/>
      <c r="S24" s="113"/>
      <c r="T24" s="113"/>
      <c r="U24" s="113"/>
      <c r="V24" s="113"/>
      <c r="W24" s="113" t="s">
        <v>157</v>
      </c>
      <c r="X24" s="113"/>
      <c r="Y24" s="113" t="s">
        <v>157</v>
      </c>
      <c r="Z24" s="113" t="s">
        <v>157</v>
      </c>
      <c r="AA24" s="113" t="s">
        <v>157</v>
      </c>
      <c r="AB24" s="113" t="s">
        <v>157</v>
      </c>
      <c r="AC24" s="113" t="s">
        <v>157</v>
      </c>
      <c r="AD24" s="113" t="s">
        <v>157</v>
      </c>
      <c r="AE24" s="113"/>
      <c r="AF24" s="113"/>
      <c r="AG24" s="113" t="s">
        <v>157</v>
      </c>
      <c r="AH24" s="113"/>
      <c r="AI24" s="113" t="s">
        <v>157</v>
      </c>
      <c r="AJ24" s="113" t="s">
        <v>157</v>
      </c>
      <c r="AK24" s="113" t="s">
        <v>157</v>
      </c>
      <c r="AL24" s="113"/>
      <c r="AM24" s="113" t="s">
        <v>157</v>
      </c>
      <c r="AN24" s="113"/>
      <c r="AO24" s="113"/>
      <c r="AP24" s="97"/>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97"/>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row>
    <row r="25" spans="1:98" ht="30">
      <c r="A25" s="287"/>
      <c r="B25" s="277"/>
      <c r="C25" s="278">
        <v>2</v>
      </c>
      <c r="D25" s="112" t="str">
        <f>'2-Référentiel UHA'!D24</f>
        <v>AC 4.2.1 | Apprendre un langue étrangère niveau A2 selon la norme CECRL</v>
      </c>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97"/>
      <c r="AQ25" s="113"/>
      <c r="AR25" s="113"/>
      <c r="AS25" s="113"/>
      <c r="AT25" s="113"/>
      <c r="AU25" s="113"/>
      <c r="AV25" s="113"/>
      <c r="AW25" s="113"/>
      <c r="AX25" s="113"/>
      <c r="AY25" s="113"/>
      <c r="AZ25" s="113"/>
      <c r="BA25" s="113" t="s">
        <v>157</v>
      </c>
      <c r="BB25" s="113" t="s">
        <v>157</v>
      </c>
      <c r="BC25" s="113"/>
      <c r="BD25" s="113"/>
      <c r="BE25" s="113"/>
      <c r="BF25" s="113"/>
      <c r="BG25" s="113"/>
      <c r="BH25" s="113"/>
      <c r="BI25" s="113"/>
      <c r="BJ25" s="113" t="s">
        <v>157</v>
      </c>
      <c r="BK25" s="113" t="s">
        <v>157</v>
      </c>
      <c r="BL25" s="113"/>
      <c r="BM25" s="113"/>
      <c r="BN25" s="113"/>
      <c r="BO25" s="113"/>
      <c r="BP25" s="113"/>
      <c r="BQ25" s="113"/>
      <c r="BR25" s="113"/>
      <c r="BS25" s="113"/>
      <c r="BT25" s="113"/>
      <c r="BU25" s="113"/>
      <c r="BV25" s="97"/>
      <c r="BW25" s="113"/>
      <c r="BX25" s="113"/>
      <c r="BY25" s="113"/>
      <c r="BZ25" s="113"/>
      <c r="CA25" s="113"/>
      <c r="CB25" s="113"/>
      <c r="CC25" s="113"/>
      <c r="CD25" s="113"/>
      <c r="CE25" s="113"/>
      <c r="CF25" s="113"/>
      <c r="CG25" s="113"/>
      <c r="CH25" s="113"/>
      <c r="CI25" s="113"/>
      <c r="CJ25" s="113"/>
      <c r="CK25" s="113"/>
      <c r="CL25" s="113"/>
      <c r="CM25" s="113"/>
      <c r="CN25" s="113"/>
      <c r="CO25" s="113"/>
      <c r="CP25" s="113"/>
      <c r="CQ25" s="113"/>
      <c r="CR25" s="113"/>
      <c r="CS25" s="113"/>
      <c r="CT25" s="113"/>
    </row>
    <row r="26" spans="1:98" ht="15" customHeight="1">
      <c r="A26" s="287"/>
      <c r="B26" s="277"/>
      <c r="C26" s="278"/>
      <c r="D26" s="112" t="str">
        <f>'2-Référentiel UHA'!D25</f>
        <v>AC 4.2.2 | Développer son projet professionnel</v>
      </c>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97"/>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t="s">
        <v>157</v>
      </c>
      <c r="BM26" s="113" t="s">
        <v>157</v>
      </c>
      <c r="BN26" s="113" t="s">
        <v>157</v>
      </c>
      <c r="BO26" s="113" t="s">
        <v>157</v>
      </c>
      <c r="BP26" s="113" t="s">
        <v>157</v>
      </c>
      <c r="BQ26" s="113" t="s">
        <v>157</v>
      </c>
      <c r="BR26" s="113"/>
      <c r="BS26" s="113"/>
      <c r="BT26" s="113"/>
      <c r="BU26" s="113" t="s">
        <v>157</v>
      </c>
      <c r="BV26" s="97"/>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row>
    <row r="27" spans="1:98" ht="30">
      <c r="A27" s="287"/>
      <c r="B27" s="277"/>
      <c r="C27" s="288">
        <v>3</v>
      </c>
      <c r="D27" s="112" t="str">
        <f>'2-Référentiel UHA'!D26</f>
        <v>AC 4.3.1 | Apprendre un langue étrangère niveau B1/B2 selon la norme CECRL.</v>
      </c>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97"/>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97"/>
      <c r="BW27" s="113"/>
      <c r="BX27" s="113"/>
      <c r="BY27" s="113"/>
      <c r="BZ27" s="113"/>
      <c r="CA27" s="113"/>
      <c r="CB27" s="113"/>
      <c r="CC27" s="113"/>
      <c r="CD27" s="113" t="s">
        <v>157</v>
      </c>
      <c r="CE27" s="113" t="s">
        <v>157</v>
      </c>
      <c r="CF27" s="113"/>
      <c r="CG27" s="113"/>
      <c r="CH27" s="113"/>
      <c r="CI27" s="113"/>
      <c r="CJ27" s="113"/>
      <c r="CK27" s="113"/>
      <c r="CL27" s="113" t="s">
        <v>157</v>
      </c>
      <c r="CM27" s="113" t="s">
        <v>157</v>
      </c>
      <c r="CN27" s="113"/>
      <c r="CO27" s="113"/>
      <c r="CP27" s="113"/>
      <c r="CQ27" s="113"/>
      <c r="CR27" s="113"/>
      <c r="CS27" s="113"/>
      <c r="CT27" s="113"/>
    </row>
    <row r="28" spans="1:98" ht="15" customHeight="1">
      <c r="A28" s="287"/>
      <c r="B28" s="277"/>
      <c r="C28" s="288"/>
      <c r="D28" s="112" t="str">
        <f>'2-Référentiel UHA'!D27</f>
        <v>AC 4.3.2 | Développer son projet professionnel</v>
      </c>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97"/>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97"/>
      <c r="BW28" s="113"/>
      <c r="BX28" s="113"/>
      <c r="BY28" s="113"/>
      <c r="BZ28" s="113"/>
      <c r="CA28" s="113"/>
      <c r="CB28" s="113"/>
      <c r="CC28" s="113"/>
      <c r="CD28" s="113"/>
      <c r="CE28" s="113"/>
      <c r="CF28" s="113"/>
      <c r="CG28" s="113"/>
      <c r="CH28" s="113"/>
      <c r="CI28" s="113"/>
      <c r="CJ28" s="113"/>
      <c r="CK28" s="113"/>
      <c r="CL28" s="113"/>
      <c r="CM28" s="113"/>
      <c r="CN28" s="113" t="s">
        <v>157</v>
      </c>
      <c r="CO28" s="113" t="s">
        <v>157</v>
      </c>
      <c r="CP28" s="113" t="s">
        <v>157</v>
      </c>
      <c r="CQ28" s="113"/>
      <c r="CR28" s="113"/>
      <c r="CS28" s="113"/>
      <c r="CT28" s="113"/>
    </row>
    <row r="29" spans="1:98" ht="15" customHeight="1">
      <c r="A29" s="287"/>
    </row>
    <row r="30" spans="1:98" ht="15" customHeight="1">
      <c r="A30" s="287"/>
    </row>
    <row r="31" spans="1:98" ht="15" customHeight="1">
      <c r="A31" s="287"/>
    </row>
    <row r="32" spans="1:98" ht="15" customHeight="1">
      <c r="A32" s="287"/>
    </row>
    <row r="33" spans="1:1" ht="15" customHeight="1">
      <c r="A33" s="287"/>
    </row>
    <row r="34" spans="1:1" ht="15" customHeight="1">
      <c r="A34" s="287"/>
    </row>
    <row r="35" spans="1:1" ht="15" customHeight="1">
      <c r="A35" s="287"/>
    </row>
    <row r="36" spans="1:1" ht="15" customHeight="1">
      <c r="A36" s="287"/>
    </row>
    <row r="37" spans="1:1" ht="15" customHeight="1">
      <c r="A37" s="287"/>
    </row>
    <row r="38" spans="1:1" ht="15" customHeight="1">
      <c r="A38" s="287"/>
    </row>
    <row r="39" spans="1:1" ht="15" customHeight="1">
      <c r="A39" s="287"/>
    </row>
    <row r="40" spans="1:1" ht="15" customHeight="1">
      <c r="A40" s="287"/>
    </row>
    <row r="41" spans="1:1" ht="15" customHeight="1">
      <c r="A41" s="287"/>
    </row>
    <row r="42" spans="1:1" ht="15" customHeight="1">
      <c r="A42" s="287"/>
    </row>
    <row r="43" spans="1:1" ht="15" customHeight="1">
      <c r="A43" s="287"/>
    </row>
    <row r="44" spans="1:1" ht="15" customHeight="1">
      <c r="A44" s="287"/>
    </row>
    <row r="45" spans="1:1" ht="15" customHeight="1">
      <c r="A45" s="287"/>
    </row>
    <row r="46" spans="1:1" ht="15" customHeight="1">
      <c r="A46" s="287"/>
    </row>
    <row r="47" spans="1:1" ht="15" customHeight="1">
      <c r="A47" s="287"/>
    </row>
    <row r="48" spans="1:1" ht="15" customHeight="1">
      <c r="A48" s="287"/>
    </row>
    <row r="49" spans="1:1" ht="15" customHeight="1">
      <c r="A49" s="287"/>
    </row>
    <row r="50" spans="1:1" ht="15" customHeight="1">
      <c r="A50" s="287"/>
    </row>
    <row r="51" spans="1:1" ht="15" customHeight="1">
      <c r="A51" s="287"/>
    </row>
    <row r="52" spans="1:1" ht="15" customHeight="1">
      <c r="A52" s="287"/>
    </row>
    <row r="53" spans="1:1" ht="15" customHeight="1">
      <c r="A53" s="287"/>
    </row>
    <row r="54" spans="1:1" ht="15" customHeight="1">
      <c r="A54" s="287"/>
    </row>
    <row r="55" spans="1:1" ht="15" customHeight="1">
      <c r="A55" s="287"/>
    </row>
    <row r="56" spans="1:1" ht="15" customHeight="1">
      <c r="A56" s="287"/>
    </row>
  </sheetData>
  <mergeCells count="20">
    <mergeCell ref="C22:C24"/>
    <mergeCell ref="C25:C26"/>
    <mergeCell ref="C27:C28"/>
    <mergeCell ref="A1:D1"/>
    <mergeCell ref="F1:AD1"/>
    <mergeCell ref="A2:D2"/>
    <mergeCell ref="A3:A56"/>
    <mergeCell ref="B4:B9"/>
    <mergeCell ref="C4:C5"/>
    <mergeCell ref="C6:C7"/>
    <mergeCell ref="C8:C9"/>
    <mergeCell ref="B10:B15"/>
    <mergeCell ref="C10:C11"/>
    <mergeCell ref="C12:C13"/>
    <mergeCell ref="C14:C15"/>
    <mergeCell ref="B16:B21"/>
    <mergeCell ref="C16:C17"/>
    <mergeCell ref="C18:C19"/>
    <mergeCell ref="C20:C21"/>
    <mergeCell ref="B22:B28"/>
  </mergeCells>
  <conditionalFormatting sqref="E4:AO28 AQ4:BU28 BW4:CT28">
    <cfRule type="cellIs" dxfId="39" priority="2" operator="equal">
      <formula>"x"</formula>
    </cfRule>
  </conditionalFormatting>
  <pageMargins left="0.7" right="0.7" top="0.75" bottom="0.75"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BS194"/>
  <sheetViews>
    <sheetView tabSelected="1" topLeftCell="B1" zoomScale="73" zoomScaleNormal="73" workbookViewId="0">
      <pane xSplit="7" ySplit="5" topLeftCell="I6" activePane="bottomRight" state="frozen"/>
      <selection activeCell="B1" sqref="B1"/>
      <selection pane="topRight" activeCell="H1" sqref="H1"/>
      <selection pane="bottomLeft" activeCell="B5" sqref="B5"/>
      <selection pane="bottomRight" activeCell="B6" sqref="B6"/>
    </sheetView>
  </sheetViews>
  <sheetFormatPr baseColWidth="10" defaultColWidth="11.42578125" defaultRowHeight="15"/>
  <cols>
    <col min="1" max="1" width="11.42578125" hidden="1"/>
    <col min="3" max="3" width="5" customWidth="1"/>
    <col min="4" max="5" width="14.85546875" customWidth="1"/>
    <col min="6" max="6" width="12.28515625" customWidth="1"/>
    <col min="7" max="7" width="30.85546875" customWidth="1"/>
    <col min="8" max="8" width="9.85546875" customWidth="1"/>
    <col min="9" max="9" width="34.7109375" customWidth="1"/>
    <col min="10" max="10" width="10.42578125" customWidth="1"/>
    <col min="11" max="11" width="12.7109375" customWidth="1"/>
    <col min="12" max="12" width="7.5703125" customWidth="1"/>
    <col min="13" max="13" width="4.85546875" customWidth="1"/>
    <col min="14" max="14" width="4.140625" customWidth="1"/>
    <col min="15" max="15" width="4.5703125" customWidth="1"/>
    <col min="16" max="17" width="6.85546875" customWidth="1"/>
    <col min="18" max="18" width="8.85546875" customWidth="1"/>
    <col min="19" max="19" width="16.42578125" customWidth="1"/>
    <col min="20" max="20" width="8.140625" customWidth="1"/>
    <col min="22" max="22" width="9" customWidth="1"/>
    <col min="23" max="23" width="9.85546875" customWidth="1"/>
    <col min="24" max="25" width="4.7109375" customWidth="1"/>
    <col min="26" max="26" width="12.7109375" customWidth="1"/>
    <col min="27" max="27" width="15.28515625" customWidth="1"/>
    <col min="28" max="28" width="15.28515625" style="65" customWidth="1"/>
    <col min="29" max="29" width="15.28515625" customWidth="1"/>
    <col min="30" max="30" width="12.7109375" customWidth="1"/>
    <col min="31" max="36" width="3.42578125" customWidth="1"/>
    <col min="37" max="37" width="4.28515625" customWidth="1"/>
    <col min="38" max="38" width="3.42578125" customWidth="1"/>
    <col min="39" max="39" width="5" customWidth="1"/>
    <col min="40" max="40" width="5.140625" customWidth="1"/>
    <col min="41" max="41" width="7" customWidth="1"/>
    <col min="42" max="42" width="8.140625" customWidth="1"/>
    <col min="43" max="43" width="10.28515625" customWidth="1"/>
    <col min="44" max="44" width="8.85546875" customWidth="1"/>
    <col min="45" max="45" width="12.7109375" customWidth="1"/>
    <col min="46" max="46" width="33.140625" customWidth="1"/>
    <col min="47" max="49" width="26.7109375" customWidth="1"/>
    <col min="50" max="52" width="45.28515625" customWidth="1"/>
  </cols>
  <sheetData>
    <row r="1" spans="2:71">
      <c r="B1" s="290"/>
      <c r="C1" s="290"/>
      <c r="D1" s="290"/>
      <c r="E1" s="290"/>
    </row>
    <row r="2" spans="2:71" ht="15" customHeight="1">
      <c r="D2" s="114"/>
      <c r="E2" s="114"/>
      <c r="F2" s="114"/>
      <c r="G2" s="114"/>
      <c r="H2" s="114"/>
      <c r="I2" s="114"/>
      <c r="J2" s="115">
        <f>COUNTIF(CommunMention,"Oui")</f>
        <v>99</v>
      </c>
      <c r="K2" s="116" t="s">
        <v>301</v>
      </c>
      <c r="L2" s="117">
        <f>SUM(TotalCI)</f>
        <v>196</v>
      </c>
      <c r="M2" s="117">
        <f>SUM(TotalCM)</f>
        <v>71</v>
      </c>
      <c r="N2" s="117">
        <f>SUM(TotalTD)</f>
        <v>520</v>
      </c>
      <c r="O2" s="117">
        <f>SUM(TotalTP)</f>
        <v>212</v>
      </c>
      <c r="P2" s="117">
        <f>SUM(TotalProjetEncadrement)</f>
        <v>0</v>
      </c>
      <c r="Q2" s="117"/>
      <c r="R2" s="114"/>
      <c r="S2" s="118">
        <f>SUM(VolumeHoraire)</f>
        <v>997</v>
      </c>
      <c r="T2" s="119">
        <f>SUM(TotalProjetAutonomie)</f>
        <v>197</v>
      </c>
      <c r="U2" s="119"/>
      <c r="V2" s="119">
        <f>SUM(TotalStage)</f>
        <v>0</v>
      </c>
      <c r="W2" s="119">
        <f>SUM(TotalTutorat)</f>
        <v>0</v>
      </c>
      <c r="Z2" s="120">
        <f>SUM(ECTS)</f>
        <v>66</v>
      </c>
      <c r="AA2" s="119"/>
      <c r="AB2" s="115"/>
      <c r="AC2" s="119"/>
      <c r="AE2" s="121">
        <f>COUNTIF(NombreExpression,"x")</f>
        <v>20</v>
      </c>
      <c r="AF2" s="121">
        <f>COUNTIF(NombreTEDS,"x")</f>
        <v>6</v>
      </c>
      <c r="AG2" s="121">
        <f>COUNTIF(NombreMTU,"x")</f>
        <v>4</v>
      </c>
      <c r="AH2" s="121">
        <f>COUNTIF(NombreProfessionnelle,"x")</f>
        <v>2</v>
      </c>
      <c r="AI2" s="121">
        <f>COUNTIF(NombreInternationale,"x")</f>
        <v>4</v>
      </c>
      <c r="AJ2" s="121">
        <f>COUNTIF(NombreNumerique,"x")</f>
        <v>0</v>
      </c>
      <c r="AK2" s="121">
        <f>COUNTIF(NombreInformationnelle,"x")</f>
        <v>4</v>
      </c>
      <c r="AL2" s="121">
        <f>COUNTIF(NombreVSS,"x")</f>
        <v>5</v>
      </c>
      <c r="AM2" s="121">
        <f>COUNTIF(NombreInternationaleM,"x")</f>
        <v>0</v>
      </c>
      <c r="AN2" s="121">
        <f t="array" ref="AN2">COUNTIF(NombreProfessionnelleM,"x")</f>
        <v>0</v>
      </c>
      <c r="AO2" s="121">
        <f>COUNTIF(NombreRechercheM,"x")</f>
        <v>0</v>
      </c>
      <c r="AP2" s="121">
        <f>COUNTIF(NombreCollab,"x")</f>
        <v>0</v>
      </c>
      <c r="AR2" s="115">
        <f>SUM(TotalDistanciel)</f>
        <v>0</v>
      </c>
      <c r="AS2" s="115">
        <f>SUM(TotalDistanciel)</f>
        <v>0</v>
      </c>
    </row>
    <row r="3" spans="2:71" ht="30.75" customHeight="1">
      <c r="C3" s="122"/>
      <c r="D3" s="325" t="s">
        <v>302</v>
      </c>
      <c r="E3" s="325"/>
      <c r="F3" s="325"/>
      <c r="G3" s="325"/>
      <c r="H3" s="325"/>
      <c r="I3" s="326" t="s">
        <v>303</v>
      </c>
      <c r="J3" s="326"/>
      <c r="K3" s="326"/>
      <c r="L3" s="326"/>
      <c r="M3" s="326"/>
      <c r="N3" s="326"/>
      <c r="O3" s="326"/>
      <c r="P3" s="326"/>
      <c r="Q3" s="326"/>
      <c r="R3" s="326"/>
      <c r="S3" s="326"/>
      <c r="T3" s="327" t="s">
        <v>304</v>
      </c>
      <c r="U3" s="327"/>
      <c r="V3" s="327"/>
      <c r="W3" s="327"/>
      <c r="X3" s="328" t="s">
        <v>305</v>
      </c>
      <c r="Y3" s="328"/>
      <c r="Z3" s="328"/>
      <c r="AA3" s="328"/>
      <c r="AB3" s="328"/>
      <c r="AC3" s="124" t="s">
        <v>306</v>
      </c>
      <c r="AD3" s="125"/>
      <c r="AE3" s="329" t="s">
        <v>307</v>
      </c>
      <c r="AF3" s="329"/>
      <c r="AG3" s="329"/>
      <c r="AH3" s="329"/>
      <c r="AI3" s="329"/>
      <c r="AJ3" s="329"/>
      <c r="AK3" s="329"/>
      <c r="AL3" s="329"/>
      <c r="AM3" s="329" t="s">
        <v>308</v>
      </c>
      <c r="AN3" s="329"/>
      <c r="AO3" s="329"/>
      <c r="AP3" s="329"/>
      <c r="AQ3" s="330" t="s">
        <v>309</v>
      </c>
      <c r="AR3" s="330"/>
      <c r="AS3" s="330"/>
      <c r="AT3" s="330"/>
    </row>
    <row r="4" spans="2:71" s="95" customFormat="1" ht="94.5" customHeight="1">
      <c r="B4" s="231"/>
      <c r="C4" s="122"/>
      <c r="D4" s="325"/>
      <c r="E4" s="325"/>
      <c r="F4" s="325"/>
      <c r="G4" s="325"/>
      <c r="H4" s="325"/>
      <c r="I4" s="326"/>
      <c r="J4" s="326"/>
      <c r="K4" s="326"/>
      <c r="L4" s="326"/>
      <c r="M4" s="326"/>
      <c r="N4" s="326"/>
      <c r="O4" s="326"/>
      <c r="P4" s="326"/>
      <c r="Q4" s="326"/>
      <c r="R4" s="326"/>
      <c r="S4" s="326"/>
      <c r="T4" s="123" t="s">
        <v>310</v>
      </c>
      <c r="U4" s="331" t="s">
        <v>311</v>
      </c>
      <c r="V4" s="331"/>
      <c r="W4" s="126" t="s">
        <v>312</v>
      </c>
      <c r="X4" s="332" t="s">
        <v>313</v>
      </c>
      <c r="Y4" s="333" t="s">
        <v>314</v>
      </c>
      <c r="Z4" s="334" t="s">
        <v>315</v>
      </c>
      <c r="AA4" s="334" t="s">
        <v>316</v>
      </c>
      <c r="AB4" s="334"/>
      <c r="AC4" s="334"/>
      <c r="AD4" s="335" t="s">
        <v>317</v>
      </c>
      <c r="AE4" s="329" t="s">
        <v>318</v>
      </c>
      <c r="AF4" s="329"/>
      <c r="AG4" s="329"/>
      <c r="AH4" s="329"/>
      <c r="AI4" s="329"/>
      <c r="AJ4" s="329"/>
      <c r="AK4" s="329"/>
      <c r="AL4" s="329"/>
      <c r="AM4" s="336" t="s">
        <v>319</v>
      </c>
      <c r="AN4" s="336"/>
      <c r="AO4" s="336"/>
      <c r="AP4" s="336"/>
      <c r="AQ4" s="337" t="s">
        <v>320</v>
      </c>
      <c r="AR4" s="337"/>
      <c r="AS4" s="337"/>
      <c r="AT4" s="127" t="s">
        <v>321</v>
      </c>
      <c r="BS4" s="128"/>
    </row>
    <row r="5" spans="2:71" ht="120" customHeight="1">
      <c r="C5" s="122"/>
      <c r="D5" s="129" t="s">
        <v>322</v>
      </c>
      <c r="E5" s="129" t="s">
        <v>323</v>
      </c>
      <c r="F5" s="129" t="s">
        <v>112</v>
      </c>
      <c r="G5" s="129" t="s">
        <v>324</v>
      </c>
      <c r="H5" s="130" t="s">
        <v>114</v>
      </c>
      <c r="I5" s="131" t="s">
        <v>325</v>
      </c>
      <c r="J5" s="132" t="s">
        <v>326</v>
      </c>
      <c r="K5" s="132" t="s">
        <v>327</v>
      </c>
      <c r="L5" s="133" t="s">
        <v>101</v>
      </c>
      <c r="M5" s="133" t="s">
        <v>99</v>
      </c>
      <c r="N5" s="133" t="s">
        <v>105</v>
      </c>
      <c r="O5" s="133" t="s">
        <v>107</v>
      </c>
      <c r="P5" s="134" t="s">
        <v>328</v>
      </c>
      <c r="Q5" s="134" t="s">
        <v>329</v>
      </c>
      <c r="R5" s="135" t="s">
        <v>330</v>
      </c>
      <c r="S5" s="136" t="s">
        <v>331</v>
      </c>
      <c r="T5" s="137" t="s">
        <v>332</v>
      </c>
      <c r="U5" s="137" t="s">
        <v>333</v>
      </c>
      <c r="V5" s="137" t="s">
        <v>334</v>
      </c>
      <c r="W5" s="137" t="s">
        <v>335</v>
      </c>
      <c r="X5" s="332"/>
      <c r="Y5" s="333"/>
      <c r="Z5" s="334"/>
      <c r="AA5" s="138" t="s">
        <v>336</v>
      </c>
      <c r="AB5" s="138" t="s">
        <v>337</v>
      </c>
      <c r="AC5" s="138" t="s">
        <v>338</v>
      </c>
      <c r="AD5" s="335"/>
      <c r="AE5" s="139" t="s">
        <v>339</v>
      </c>
      <c r="AF5" s="139" t="s">
        <v>103</v>
      </c>
      <c r="AG5" s="139" t="s">
        <v>340</v>
      </c>
      <c r="AH5" s="139" t="s">
        <v>56</v>
      </c>
      <c r="AI5" s="140" t="s">
        <v>341</v>
      </c>
      <c r="AJ5" s="140" t="s">
        <v>342</v>
      </c>
      <c r="AK5" s="140" t="s">
        <v>343</v>
      </c>
      <c r="AL5" s="141" t="s">
        <v>344</v>
      </c>
      <c r="AM5" s="142" t="s">
        <v>341</v>
      </c>
      <c r="AN5" s="142" t="s">
        <v>56</v>
      </c>
      <c r="AO5" s="142" t="s">
        <v>345</v>
      </c>
      <c r="AP5" s="142" t="s">
        <v>72</v>
      </c>
      <c r="AQ5" s="143" t="s">
        <v>346</v>
      </c>
      <c r="AR5" s="143" t="s">
        <v>347</v>
      </c>
      <c r="AS5" s="143" t="s">
        <v>348</v>
      </c>
      <c r="AT5" s="143" t="s">
        <v>349</v>
      </c>
    </row>
    <row r="6" spans="2:71" s="213" customFormat="1" ht="38.25" customHeight="1">
      <c r="C6" s="247"/>
      <c r="D6" s="228" t="s">
        <v>545</v>
      </c>
      <c r="E6" s="215"/>
      <c r="F6" s="215"/>
      <c r="G6" s="214"/>
      <c r="H6" s="215"/>
      <c r="I6" s="212"/>
      <c r="J6" s="216"/>
      <c r="K6" s="216"/>
      <c r="L6" s="217"/>
      <c r="M6" s="217"/>
      <c r="N6" s="217"/>
      <c r="O6" s="217"/>
      <c r="P6" s="218"/>
      <c r="Q6" s="218"/>
      <c r="R6" s="212"/>
      <c r="S6" s="212"/>
      <c r="T6" s="219"/>
      <c r="U6" s="219"/>
      <c r="V6" s="219"/>
      <c r="W6" s="219"/>
      <c r="X6" s="220"/>
      <c r="Y6" s="221"/>
      <c r="Z6" s="230"/>
      <c r="AA6" s="222"/>
      <c r="AB6" s="222"/>
      <c r="AC6" s="230"/>
      <c r="AD6" s="223"/>
      <c r="AE6" s="224"/>
      <c r="AF6" s="224"/>
      <c r="AG6" s="224"/>
      <c r="AH6" s="224"/>
      <c r="AI6" s="225"/>
      <c r="AJ6" s="225"/>
      <c r="AK6" s="225"/>
      <c r="AL6" s="225"/>
      <c r="AM6" s="226"/>
      <c r="AN6" s="226"/>
      <c r="AO6" s="226"/>
      <c r="AP6" s="226"/>
      <c r="AQ6" s="227"/>
      <c r="AR6" s="227"/>
      <c r="AS6" s="227"/>
      <c r="AT6" s="227"/>
    </row>
    <row r="7" spans="2:71" ht="30" customHeight="1">
      <c r="B7" s="301" t="s">
        <v>494</v>
      </c>
      <c r="C7" s="291" t="s">
        <v>350</v>
      </c>
      <c r="D7" s="295" t="s">
        <v>351</v>
      </c>
      <c r="E7" s="306"/>
      <c r="F7" s="306" t="s">
        <v>116</v>
      </c>
      <c r="G7" s="295" t="str">
        <f>VLOOKUP(F7,BCC,2,FALSE())</f>
        <v>Identification des aspects relevant de l'EEA dans un système complexe</v>
      </c>
      <c r="H7" s="298">
        <v>1</v>
      </c>
      <c r="I7" s="144" t="s">
        <v>508</v>
      </c>
      <c r="J7" s="145" t="s">
        <v>352</v>
      </c>
      <c r="K7" s="146" t="s">
        <v>353</v>
      </c>
      <c r="L7" s="147"/>
      <c r="M7" s="147"/>
      <c r="N7" s="147">
        <v>0</v>
      </c>
      <c r="O7" s="147"/>
      <c r="P7" s="147"/>
      <c r="Q7" s="147"/>
      <c r="R7" s="148">
        <f t="shared" ref="R7:R16" si="0">SUM(L7:P7)</f>
        <v>0</v>
      </c>
      <c r="S7" s="296">
        <f>SUM(R7:R16)</f>
        <v>102</v>
      </c>
      <c r="T7" s="149"/>
      <c r="U7" s="150"/>
      <c r="V7" s="150"/>
      <c r="W7" s="150"/>
      <c r="X7" s="151"/>
      <c r="Y7" s="292">
        <v>4</v>
      </c>
      <c r="Z7" s="229"/>
      <c r="AA7" s="322" t="s">
        <v>496</v>
      </c>
      <c r="AB7" s="322" t="s">
        <v>497</v>
      </c>
      <c r="AC7" s="95"/>
      <c r="AD7" s="308">
        <v>4</v>
      </c>
      <c r="AE7" s="149"/>
      <c r="AF7" s="145"/>
      <c r="AG7" s="145"/>
      <c r="AH7" s="149"/>
      <c r="AI7" s="147"/>
      <c r="AJ7" s="147"/>
      <c r="AK7" s="147"/>
      <c r="AL7" s="147"/>
      <c r="AM7" s="149"/>
      <c r="AN7" s="145"/>
      <c r="AO7" s="145"/>
      <c r="AP7" s="149"/>
      <c r="AQ7" s="152">
        <f>R7</f>
        <v>0</v>
      </c>
      <c r="AR7" s="152">
        <v>0</v>
      </c>
      <c r="AS7" s="152">
        <v>0</v>
      </c>
      <c r="AT7" s="153" t="s">
        <v>354</v>
      </c>
      <c r="AU7" s="239"/>
    </row>
    <row r="8" spans="2:71" ht="30" customHeight="1">
      <c r="B8" s="302"/>
      <c r="C8" s="291"/>
      <c r="D8" s="295"/>
      <c r="E8" s="306"/>
      <c r="F8" s="306"/>
      <c r="G8" s="295"/>
      <c r="H8" s="298"/>
      <c r="I8" s="144" t="s">
        <v>509</v>
      </c>
      <c r="J8" s="154" t="s">
        <v>355</v>
      </c>
      <c r="K8" s="146" t="s">
        <v>356</v>
      </c>
      <c r="L8" s="147">
        <v>70</v>
      </c>
      <c r="M8" s="147"/>
      <c r="N8" s="147"/>
      <c r="O8" s="147"/>
      <c r="P8" s="147"/>
      <c r="Q8" s="147"/>
      <c r="R8" s="148">
        <f t="shared" si="0"/>
        <v>70</v>
      </c>
      <c r="S8" s="296"/>
      <c r="T8" s="149"/>
      <c r="U8" s="150"/>
      <c r="V8" s="150"/>
      <c r="W8" s="150"/>
      <c r="X8" s="151"/>
      <c r="Y8" s="292"/>
      <c r="Z8" s="211">
        <v>3</v>
      </c>
      <c r="AA8" s="323"/>
      <c r="AB8" s="323"/>
      <c r="AC8" s="243" t="s">
        <v>498</v>
      </c>
      <c r="AD8" s="308"/>
      <c r="AE8" s="149"/>
      <c r="AF8" s="145"/>
      <c r="AG8" s="145"/>
      <c r="AH8" s="149"/>
      <c r="AI8" s="147"/>
      <c r="AJ8" s="147"/>
      <c r="AK8" s="147"/>
      <c r="AL8" s="147"/>
      <c r="AM8" s="149"/>
      <c r="AN8" s="145"/>
      <c r="AO8" s="145"/>
      <c r="AP8" s="149"/>
      <c r="AQ8" s="152"/>
      <c r="AR8" s="152"/>
      <c r="AS8" s="152"/>
      <c r="AT8" s="153"/>
    </row>
    <row r="9" spans="2:71" ht="30" customHeight="1">
      <c r="B9" s="302"/>
      <c r="C9" s="291"/>
      <c r="D9" s="295"/>
      <c r="E9" s="306"/>
      <c r="F9" s="306"/>
      <c r="G9" s="295"/>
      <c r="H9" s="298"/>
      <c r="I9" s="155" t="s">
        <v>510</v>
      </c>
      <c r="J9" s="145" t="s">
        <v>352</v>
      </c>
      <c r="K9" s="146" t="s">
        <v>353</v>
      </c>
      <c r="L9" s="294" t="s">
        <v>357</v>
      </c>
      <c r="M9" s="294"/>
      <c r="N9" s="294"/>
      <c r="O9" s="294"/>
      <c r="P9" s="294"/>
      <c r="Q9" s="294"/>
      <c r="R9" s="294">
        <f t="shared" si="0"/>
        <v>0</v>
      </c>
      <c r="S9" s="296"/>
      <c r="T9" s="150"/>
      <c r="U9" s="150"/>
      <c r="V9" s="150"/>
      <c r="W9" s="150"/>
      <c r="X9" s="151"/>
      <c r="Y9" s="292"/>
      <c r="Z9" s="229"/>
      <c r="AA9" s="323"/>
      <c r="AB9" s="323"/>
      <c r="AC9" s="242"/>
      <c r="AD9" s="308"/>
      <c r="AE9" s="113"/>
      <c r="AF9" s="156"/>
      <c r="AG9" s="156"/>
      <c r="AH9" s="156"/>
      <c r="AI9" s="157"/>
      <c r="AJ9" s="157"/>
      <c r="AK9" s="157"/>
      <c r="AL9" s="153"/>
      <c r="AM9" s="156"/>
      <c r="AN9" s="156"/>
      <c r="AO9" s="113"/>
      <c r="AP9" s="156"/>
      <c r="AQ9" s="152">
        <f>R9</f>
        <v>0</v>
      </c>
      <c r="AR9" s="152">
        <v>0</v>
      </c>
      <c r="AS9" s="152">
        <v>0</v>
      </c>
      <c r="AT9" s="153" t="s">
        <v>358</v>
      </c>
    </row>
    <row r="10" spans="2:71" ht="30" customHeight="1">
      <c r="B10" s="302"/>
      <c r="C10" s="291"/>
      <c r="D10" s="295"/>
      <c r="E10" s="306"/>
      <c r="F10" s="306"/>
      <c r="G10" s="295"/>
      <c r="H10" s="298"/>
      <c r="I10" s="155" t="s">
        <v>510</v>
      </c>
      <c r="J10" s="154" t="s">
        <v>355</v>
      </c>
      <c r="K10" s="146" t="s">
        <v>356</v>
      </c>
      <c r="L10" s="294" t="s">
        <v>357</v>
      </c>
      <c r="M10" s="294"/>
      <c r="N10" s="294"/>
      <c r="O10" s="294"/>
      <c r="P10" s="294"/>
      <c r="Q10" s="294"/>
      <c r="R10" s="294">
        <f t="shared" si="0"/>
        <v>0</v>
      </c>
      <c r="S10" s="296"/>
      <c r="T10" s="150"/>
      <c r="U10" s="150"/>
      <c r="V10" s="150"/>
      <c r="W10" s="150"/>
      <c r="X10" s="151"/>
      <c r="Y10" s="292"/>
      <c r="Z10" s="229"/>
      <c r="AA10" s="323"/>
      <c r="AB10" s="323"/>
      <c r="AC10" s="242"/>
      <c r="AD10" s="308"/>
      <c r="AE10" s="113"/>
      <c r="AF10" s="156"/>
      <c r="AG10" s="156"/>
      <c r="AH10" s="156"/>
      <c r="AI10" s="157"/>
      <c r="AJ10" s="157"/>
      <c r="AK10" s="157"/>
      <c r="AL10" s="153"/>
      <c r="AM10" s="156"/>
      <c r="AN10" s="156"/>
      <c r="AO10" s="113"/>
      <c r="AP10" s="156"/>
      <c r="AQ10" s="152"/>
      <c r="AR10" s="152"/>
      <c r="AS10" s="152"/>
      <c r="AT10" s="153"/>
    </row>
    <row r="11" spans="2:71" ht="30" customHeight="1">
      <c r="B11" s="302"/>
      <c r="C11" s="291"/>
      <c r="D11" s="295"/>
      <c r="E11" s="306"/>
      <c r="F11" s="306"/>
      <c r="G11" s="295"/>
      <c r="H11" s="298"/>
      <c r="I11" s="155" t="s">
        <v>511</v>
      </c>
      <c r="J11" s="145" t="s">
        <v>352</v>
      </c>
      <c r="K11" s="146" t="s">
        <v>353</v>
      </c>
      <c r="L11" s="294" t="s">
        <v>357</v>
      </c>
      <c r="M11" s="294"/>
      <c r="N11" s="294"/>
      <c r="O11" s="294"/>
      <c r="P11" s="294"/>
      <c r="Q11" s="294"/>
      <c r="R11" s="294">
        <f t="shared" si="0"/>
        <v>0</v>
      </c>
      <c r="S11" s="296"/>
      <c r="T11" s="149"/>
      <c r="U11" s="150"/>
      <c r="V11" s="150"/>
      <c r="W11" s="150"/>
      <c r="X11" s="151"/>
      <c r="Y11" s="292"/>
      <c r="Z11" s="229"/>
      <c r="AA11" s="323"/>
      <c r="AB11" s="323"/>
      <c r="AC11" s="242"/>
      <c r="AD11" s="308"/>
      <c r="AE11" s="149"/>
      <c r="AF11" s="145"/>
      <c r="AG11" s="145"/>
      <c r="AH11" s="149"/>
      <c r="AI11" s="147"/>
      <c r="AJ11" s="147"/>
      <c r="AK11" s="147"/>
      <c r="AL11" s="147"/>
      <c r="AM11" s="149"/>
      <c r="AN11" s="145"/>
      <c r="AO11" s="145"/>
      <c r="AP11" s="149"/>
      <c r="AQ11" s="152">
        <f>R11</f>
        <v>0</v>
      </c>
      <c r="AR11" s="152">
        <v>0</v>
      </c>
      <c r="AS11" s="152">
        <v>0</v>
      </c>
      <c r="AT11" s="153" t="s">
        <v>358</v>
      </c>
    </row>
    <row r="12" spans="2:71" ht="30" customHeight="1">
      <c r="B12" s="302"/>
      <c r="C12" s="291"/>
      <c r="D12" s="295"/>
      <c r="E12" s="306"/>
      <c r="F12" s="306"/>
      <c r="G12" s="295"/>
      <c r="H12" s="298"/>
      <c r="I12" s="155" t="s">
        <v>511</v>
      </c>
      <c r="J12" s="154" t="s">
        <v>355</v>
      </c>
      <c r="K12" s="146" t="s">
        <v>356</v>
      </c>
      <c r="L12" s="294" t="s">
        <v>357</v>
      </c>
      <c r="M12" s="294"/>
      <c r="N12" s="294"/>
      <c r="O12" s="294"/>
      <c r="P12" s="294"/>
      <c r="Q12" s="294"/>
      <c r="R12" s="294">
        <f t="shared" si="0"/>
        <v>0</v>
      </c>
      <c r="S12" s="296"/>
      <c r="T12" s="149"/>
      <c r="U12" s="150"/>
      <c r="V12" s="150"/>
      <c r="W12" s="150"/>
      <c r="X12" s="151"/>
      <c r="Y12" s="292"/>
      <c r="Z12" s="229"/>
      <c r="AA12" s="323"/>
      <c r="AB12" s="323"/>
      <c r="AC12" s="242"/>
      <c r="AD12" s="308"/>
      <c r="AE12" s="149"/>
      <c r="AF12" s="145"/>
      <c r="AG12" s="145"/>
      <c r="AH12" s="149"/>
      <c r="AI12" s="147"/>
      <c r="AJ12" s="147"/>
      <c r="AK12" s="147"/>
      <c r="AL12" s="147"/>
      <c r="AM12" s="149"/>
      <c r="AN12" s="145"/>
      <c r="AO12" s="145"/>
      <c r="AP12" s="149"/>
      <c r="AQ12" s="152"/>
      <c r="AR12" s="152"/>
      <c r="AS12" s="152"/>
      <c r="AT12" s="153"/>
    </row>
    <row r="13" spans="2:71" ht="30" customHeight="1">
      <c r="B13" s="302"/>
      <c r="C13" s="291"/>
      <c r="D13" s="295"/>
      <c r="E13" s="306"/>
      <c r="F13" s="306"/>
      <c r="G13" s="295"/>
      <c r="H13" s="298"/>
      <c r="I13" s="144" t="s">
        <v>512</v>
      </c>
      <c r="J13" s="145" t="s">
        <v>352</v>
      </c>
      <c r="K13" s="146" t="s">
        <v>353</v>
      </c>
      <c r="L13" s="147">
        <v>16</v>
      </c>
      <c r="M13" s="147"/>
      <c r="N13" s="147"/>
      <c r="O13" s="147">
        <v>8</v>
      </c>
      <c r="P13" s="147"/>
      <c r="Q13" s="147"/>
      <c r="R13" s="148">
        <f t="shared" si="0"/>
        <v>24</v>
      </c>
      <c r="S13" s="296"/>
      <c r="T13" s="149"/>
      <c r="U13" s="150"/>
      <c r="V13" s="150"/>
      <c r="W13" s="150"/>
      <c r="X13" s="151"/>
      <c r="Y13" s="292"/>
      <c r="Z13" s="229"/>
      <c r="AA13" s="323"/>
      <c r="AB13" s="323"/>
      <c r="AC13" s="242"/>
      <c r="AD13" s="308"/>
      <c r="AE13" s="149"/>
      <c r="AF13" s="145"/>
      <c r="AG13" s="145"/>
      <c r="AH13" s="149"/>
      <c r="AI13" s="147"/>
      <c r="AJ13" s="147"/>
      <c r="AK13" s="147"/>
      <c r="AL13" s="147"/>
      <c r="AM13" s="149"/>
      <c r="AN13" s="145"/>
      <c r="AO13" s="145"/>
      <c r="AP13" s="149"/>
      <c r="AQ13" s="152">
        <f>R13</f>
        <v>24</v>
      </c>
      <c r="AR13" s="152">
        <v>0</v>
      </c>
      <c r="AS13" s="152">
        <v>0</v>
      </c>
      <c r="AT13" s="153" t="s">
        <v>359</v>
      </c>
      <c r="AU13" s="239" t="s">
        <v>538</v>
      </c>
    </row>
    <row r="14" spans="2:71" ht="30" customHeight="1">
      <c r="B14" s="302"/>
      <c r="C14" s="291"/>
      <c r="D14" s="295"/>
      <c r="E14" s="306"/>
      <c r="F14" s="306"/>
      <c r="G14" s="295"/>
      <c r="H14" s="298"/>
      <c r="I14" s="144" t="s">
        <v>512</v>
      </c>
      <c r="J14" s="154" t="s">
        <v>355</v>
      </c>
      <c r="K14" s="146" t="s">
        <v>356</v>
      </c>
      <c r="L14" s="147"/>
      <c r="M14" s="147"/>
      <c r="N14" s="147">
        <v>8</v>
      </c>
      <c r="O14" s="147"/>
      <c r="P14" s="147"/>
      <c r="Q14" s="147"/>
      <c r="R14" s="148">
        <f t="shared" si="0"/>
        <v>8</v>
      </c>
      <c r="S14" s="296"/>
      <c r="T14" s="149"/>
      <c r="U14" s="150"/>
      <c r="V14" s="150"/>
      <c r="W14" s="150"/>
      <c r="X14" s="151"/>
      <c r="Y14" s="292"/>
      <c r="Z14" s="229"/>
      <c r="AA14" s="323"/>
      <c r="AB14" s="323"/>
      <c r="AC14" s="242"/>
      <c r="AD14" s="308"/>
      <c r="AE14" s="149"/>
      <c r="AF14" s="145"/>
      <c r="AG14" s="145"/>
      <c r="AH14" s="149"/>
      <c r="AI14" s="147"/>
      <c r="AJ14" s="147"/>
      <c r="AK14" s="147"/>
      <c r="AL14" s="147"/>
      <c r="AM14" s="149"/>
      <c r="AN14" s="145"/>
      <c r="AO14" s="145"/>
      <c r="AP14" s="149"/>
      <c r="AQ14" s="152"/>
      <c r="AR14" s="152"/>
      <c r="AS14" s="152"/>
      <c r="AT14" s="153"/>
      <c r="AU14" s="239" t="s">
        <v>538</v>
      </c>
    </row>
    <row r="15" spans="2:71" ht="30" customHeight="1">
      <c r="B15" s="302"/>
      <c r="C15" s="291"/>
      <c r="D15" s="295"/>
      <c r="E15" s="306"/>
      <c r="F15" s="306"/>
      <c r="G15" s="295"/>
      <c r="H15" s="298"/>
      <c r="I15" s="158" t="s">
        <v>513</v>
      </c>
      <c r="J15" s="154" t="s">
        <v>355</v>
      </c>
      <c r="K15" s="146" t="s">
        <v>356</v>
      </c>
      <c r="L15" s="147"/>
      <c r="M15" s="147"/>
      <c r="N15" s="147"/>
      <c r="O15" s="147"/>
      <c r="P15" s="147"/>
      <c r="Q15" s="147"/>
      <c r="R15" s="148">
        <f t="shared" si="0"/>
        <v>0</v>
      </c>
      <c r="S15" s="296"/>
      <c r="T15" s="149"/>
      <c r="U15" s="150"/>
      <c r="V15" s="150"/>
      <c r="W15" s="150"/>
      <c r="X15" s="151"/>
      <c r="Y15" s="292"/>
      <c r="Z15" s="229"/>
      <c r="AA15" s="323"/>
      <c r="AB15" s="323"/>
      <c r="AC15" s="242"/>
      <c r="AD15" s="308"/>
      <c r="AE15" s="149"/>
      <c r="AF15" s="145"/>
      <c r="AG15" s="145"/>
      <c r="AH15" s="149"/>
      <c r="AI15" s="147"/>
      <c r="AJ15" s="147"/>
      <c r="AK15" s="147"/>
      <c r="AL15" s="147"/>
      <c r="AM15" s="149"/>
      <c r="AN15" s="145"/>
      <c r="AO15" s="145"/>
      <c r="AP15" s="149"/>
      <c r="AQ15" s="152">
        <f>R15</f>
        <v>0</v>
      </c>
      <c r="AR15" s="152"/>
      <c r="AS15" s="152"/>
      <c r="AT15" s="153"/>
      <c r="AU15" s="239" t="s">
        <v>538</v>
      </c>
    </row>
    <row r="16" spans="2:71" ht="30" customHeight="1">
      <c r="B16" s="302"/>
      <c r="C16" s="291"/>
      <c r="D16" s="295"/>
      <c r="E16" s="306"/>
      <c r="F16" s="306"/>
      <c r="G16" s="295"/>
      <c r="H16" s="298"/>
      <c r="I16" s="145" t="s">
        <v>236</v>
      </c>
      <c r="J16" s="145" t="s">
        <v>352</v>
      </c>
      <c r="K16" s="146" t="s">
        <v>360</v>
      </c>
      <c r="L16" s="147"/>
      <c r="M16" s="147"/>
      <c r="N16" s="147"/>
      <c r="O16" s="147"/>
      <c r="P16" s="147"/>
      <c r="Q16" s="147"/>
      <c r="R16" s="148">
        <f t="shared" si="0"/>
        <v>0</v>
      </c>
      <c r="S16" s="296"/>
      <c r="T16" s="149"/>
      <c r="U16" s="150"/>
      <c r="V16" s="150"/>
      <c r="W16" s="150"/>
      <c r="X16" s="151"/>
      <c r="Y16" s="292"/>
      <c r="Z16" s="229"/>
      <c r="AA16" s="324"/>
      <c r="AB16" s="324"/>
      <c r="AC16" s="242"/>
      <c r="AD16" s="149"/>
      <c r="AE16" s="149" t="s">
        <v>157</v>
      </c>
      <c r="AF16" s="145" t="s">
        <v>157</v>
      </c>
      <c r="AG16" s="145"/>
      <c r="AH16" s="149"/>
      <c r="AI16" s="147"/>
      <c r="AJ16" s="147"/>
      <c r="AK16" s="147"/>
      <c r="AL16" s="147"/>
      <c r="AM16" s="149"/>
      <c r="AN16" s="145"/>
      <c r="AO16" s="145"/>
      <c r="AP16" s="149"/>
      <c r="AQ16" s="152">
        <f>R16</f>
        <v>0</v>
      </c>
      <c r="AR16" s="152">
        <v>0</v>
      </c>
      <c r="AS16" s="152">
        <v>0</v>
      </c>
      <c r="AT16" s="157"/>
      <c r="AU16" s="239" t="s">
        <v>538</v>
      </c>
    </row>
    <row r="17" spans="2:47" s="159" customFormat="1" ht="21" customHeight="1">
      <c r="B17" s="302"/>
      <c r="C17" s="160"/>
      <c r="D17" s="293"/>
      <c r="E17" s="293"/>
      <c r="F17" s="293"/>
      <c r="G17" s="293"/>
      <c r="H17" s="293"/>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row>
    <row r="18" spans="2:47" ht="30" customHeight="1">
      <c r="B18" s="302"/>
      <c r="C18" s="291" t="s">
        <v>350</v>
      </c>
      <c r="D18" s="295" t="s">
        <v>361</v>
      </c>
      <c r="E18" s="306"/>
      <c r="F18" s="306" t="s">
        <v>125</v>
      </c>
      <c r="G18" s="295" t="str">
        <f>VLOOKUP(F18,BCC,2,FALSE())</f>
        <v>Analyses quantitatives et qualitatives des aspects relevant de l'EEA dans un système complexe</v>
      </c>
      <c r="H18" s="298">
        <v>1</v>
      </c>
      <c r="I18" s="144" t="s">
        <v>508</v>
      </c>
      <c r="J18" s="145" t="s">
        <v>352</v>
      </c>
      <c r="K18" s="146" t="s">
        <v>353</v>
      </c>
      <c r="L18" s="149"/>
      <c r="M18" s="162"/>
      <c r="N18" s="162"/>
      <c r="O18" s="162"/>
      <c r="P18" s="162"/>
      <c r="Q18" s="162"/>
      <c r="R18" s="163">
        <f>SUM(L18:P18)</f>
        <v>0</v>
      </c>
      <c r="S18" s="296">
        <f>SUM(R18:R27)</f>
        <v>0</v>
      </c>
      <c r="T18" s="149"/>
      <c r="U18" s="150"/>
      <c r="V18" s="150"/>
      <c r="W18" s="150"/>
      <c r="X18" s="151"/>
      <c r="Y18" s="292">
        <v>4</v>
      </c>
      <c r="Z18" s="229"/>
      <c r="AA18" s="322" t="s">
        <v>496</v>
      </c>
      <c r="AB18" s="322" t="s">
        <v>497</v>
      </c>
      <c r="AC18" s="95"/>
      <c r="AD18" s="307"/>
      <c r="AE18" s="149"/>
      <c r="AF18" s="145"/>
      <c r="AG18" s="145"/>
      <c r="AH18" s="149"/>
      <c r="AI18" s="149"/>
      <c r="AJ18" s="149"/>
      <c r="AK18" s="149"/>
      <c r="AL18" s="149"/>
      <c r="AM18" s="149"/>
      <c r="AN18" s="145"/>
      <c r="AO18" s="145"/>
      <c r="AP18" s="149"/>
      <c r="AQ18" s="164">
        <f>R18</f>
        <v>0</v>
      </c>
      <c r="AR18" s="164">
        <v>0</v>
      </c>
      <c r="AS18" s="164">
        <v>0</v>
      </c>
      <c r="AT18" s="165"/>
      <c r="AU18" s="239"/>
    </row>
    <row r="19" spans="2:47" ht="30" customHeight="1">
      <c r="B19" s="302"/>
      <c r="C19" s="291"/>
      <c r="D19" s="295"/>
      <c r="E19" s="306"/>
      <c r="F19" s="306"/>
      <c r="G19" s="295"/>
      <c r="H19" s="298"/>
      <c r="I19" s="144" t="s">
        <v>508</v>
      </c>
      <c r="J19" s="154" t="s">
        <v>355</v>
      </c>
      <c r="K19" s="146" t="s">
        <v>356</v>
      </c>
      <c r="L19" s="149"/>
      <c r="M19" s="162"/>
      <c r="N19" s="162"/>
      <c r="O19" s="162"/>
      <c r="P19" s="162"/>
      <c r="Q19" s="162"/>
      <c r="R19" s="163">
        <f>SUM(L19:P19)</f>
        <v>0</v>
      </c>
      <c r="S19" s="296"/>
      <c r="T19" s="149"/>
      <c r="U19" s="150"/>
      <c r="V19" s="150"/>
      <c r="W19" s="150"/>
      <c r="X19" s="151"/>
      <c r="Y19" s="292"/>
      <c r="Z19" s="211"/>
      <c r="AA19" s="323"/>
      <c r="AB19" s="323"/>
      <c r="AC19" s="243" t="s">
        <v>498</v>
      </c>
      <c r="AD19" s="307"/>
      <c r="AE19" s="149"/>
      <c r="AF19" s="145"/>
      <c r="AG19" s="145"/>
      <c r="AH19" s="149"/>
      <c r="AI19" s="149"/>
      <c r="AJ19" s="149"/>
      <c r="AK19" s="149"/>
      <c r="AL19" s="149"/>
      <c r="AM19" s="149"/>
      <c r="AN19" s="145"/>
      <c r="AO19" s="145"/>
      <c r="AP19" s="149"/>
      <c r="AQ19" s="164"/>
      <c r="AR19" s="164"/>
      <c r="AS19" s="164"/>
      <c r="AT19" s="165"/>
    </row>
    <row r="20" spans="2:47" ht="30" customHeight="1">
      <c r="B20" s="302"/>
      <c r="C20" s="291"/>
      <c r="D20" s="295"/>
      <c r="E20" s="306"/>
      <c r="F20" s="306"/>
      <c r="G20" s="295"/>
      <c r="H20" s="298"/>
      <c r="I20" s="155" t="s">
        <v>510</v>
      </c>
      <c r="J20" s="145" t="s">
        <v>352</v>
      </c>
      <c r="K20" s="146" t="s">
        <v>353</v>
      </c>
      <c r="L20" s="294" t="s">
        <v>357</v>
      </c>
      <c r="M20" s="294"/>
      <c r="N20" s="294"/>
      <c r="O20" s="294"/>
      <c r="P20" s="294"/>
      <c r="Q20" s="294"/>
      <c r="R20" s="294"/>
      <c r="S20" s="296"/>
      <c r="T20" s="149"/>
      <c r="U20" s="150"/>
      <c r="V20" s="150"/>
      <c r="W20" s="150"/>
      <c r="X20" s="151"/>
      <c r="Y20" s="292"/>
      <c r="Z20" s="229"/>
      <c r="AA20" s="323"/>
      <c r="AB20" s="323"/>
      <c r="AC20" s="242"/>
      <c r="AD20" s="307"/>
      <c r="AE20" s="149"/>
      <c r="AF20" s="145"/>
      <c r="AG20" s="145"/>
      <c r="AH20" s="149"/>
      <c r="AI20" s="149"/>
      <c r="AJ20" s="149"/>
      <c r="AK20" s="149"/>
      <c r="AL20" s="149"/>
      <c r="AM20" s="149"/>
      <c r="AN20" s="145"/>
      <c r="AO20" s="145"/>
      <c r="AP20" s="149"/>
      <c r="AQ20" s="164"/>
      <c r="AR20" s="164"/>
      <c r="AS20" s="164"/>
      <c r="AT20" s="165"/>
    </row>
    <row r="21" spans="2:47" ht="30" customHeight="1">
      <c r="B21" s="302"/>
      <c r="C21" s="291"/>
      <c r="D21" s="295"/>
      <c r="E21" s="306"/>
      <c r="F21" s="306"/>
      <c r="G21" s="295"/>
      <c r="H21" s="298"/>
      <c r="I21" s="155" t="s">
        <v>510</v>
      </c>
      <c r="J21" s="154" t="s">
        <v>355</v>
      </c>
      <c r="K21" s="146" t="s">
        <v>356</v>
      </c>
      <c r="L21" s="294" t="s">
        <v>357</v>
      </c>
      <c r="M21" s="294"/>
      <c r="N21" s="294"/>
      <c r="O21" s="294"/>
      <c r="P21" s="294"/>
      <c r="Q21" s="294"/>
      <c r="R21" s="294"/>
      <c r="S21" s="296"/>
      <c r="T21" s="149"/>
      <c r="U21" s="150"/>
      <c r="V21" s="150"/>
      <c r="W21" s="150"/>
      <c r="X21" s="151"/>
      <c r="Y21" s="292"/>
      <c r="Z21" s="229"/>
      <c r="AA21" s="323"/>
      <c r="AB21" s="323"/>
      <c r="AC21" s="242"/>
      <c r="AD21" s="307"/>
      <c r="AE21" s="149"/>
      <c r="AF21" s="145"/>
      <c r="AG21" s="145"/>
      <c r="AH21" s="149"/>
      <c r="AI21" s="149"/>
      <c r="AJ21" s="149"/>
      <c r="AK21" s="149"/>
      <c r="AL21" s="149"/>
      <c r="AM21" s="149"/>
      <c r="AN21" s="145"/>
      <c r="AO21" s="145"/>
      <c r="AP21" s="149"/>
      <c r="AQ21" s="164"/>
      <c r="AR21" s="164"/>
      <c r="AS21" s="164"/>
      <c r="AT21" s="165"/>
    </row>
    <row r="22" spans="2:47" ht="30" customHeight="1">
      <c r="B22" s="302"/>
      <c r="C22" s="291"/>
      <c r="D22" s="295"/>
      <c r="E22" s="306"/>
      <c r="F22" s="306"/>
      <c r="G22" s="295"/>
      <c r="H22" s="298"/>
      <c r="I22" s="155" t="s">
        <v>511</v>
      </c>
      <c r="J22" s="145" t="s">
        <v>352</v>
      </c>
      <c r="K22" s="146" t="s">
        <v>353</v>
      </c>
      <c r="L22" s="294" t="s">
        <v>357</v>
      </c>
      <c r="M22" s="294"/>
      <c r="N22" s="294"/>
      <c r="O22" s="294"/>
      <c r="P22" s="294"/>
      <c r="Q22" s="294"/>
      <c r="R22" s="294"/>
      <c r="S22" s="296"/>
      <c r="T22" s="149"/>
      <c r="U22" s="150"/>
      <c r="V22" s="150"/>
      <c r="W22" s="150"/>
      <c r="X22" s="151"/>
      <c r="Y22" s="292"/>
      <c r="Z22" s="229"/>
      <c r="AA22" s="323"/>
      <c r="AB22" s="323"/>
      <c r="AC22" s="242"/>
      <c r="AD22" s="307"/>
      <c r="AE22" s="149"/>
      <c r="AF22" s="145"/>
      <c r="AG22" s="145"/>
      <c r="AH22" s="149"/>
      <c r="AI22" s="149"/>
      <c r="AJ22" s="149"/>
      <c r="AK22" s="149"/>
      <c r="AL22" s="149"/>
      <c r="AM22" s="149"/>
      <c r="AN22" s="145"/>
      <c r="AO22" s="145"/>
      <c r="AP22" s="149"/>
      <c r="AQ22" s="164"/>
      <c r="AR22" s="164"/>
      <c r="AS22" s="164"/>
      <c r="AT22" s="165"/>
    </row>
    <row r="23" spans="2:47" ht="30" customHeight="1">
      <c r="B23" s="302"/>
      <c r="C23" s="291"/>
      <c r="D23" s="295"/>
      <c r="E23" s="306"/>
      <c r="F23" s="306"/>
      <c r="G23" s="295"/>
      <c r="H23" s="298"/>
      <c r="I23" s="155" t="s">
        <v>511</v>
      </c>
      <c r="J23" s="154" t="s">
        <v>355</v>
      </c>
      <c r="K23" s="146" t="s">
        <v>356</v>
      </c>
      <c r="L23" s="294" t="s">
        <v>357</v>
      </c>
      <c r="M23" s="294"/>
      <c r="N23" s="294"/>
      <c r="O23" s="294"/>
      <c r="P23" s="294"/>
      <c r="Q23" s="294"/>
      <c r="R23" s="294"/>
      <c r="S23" s="296"/>
      <c r="T23" s="145"/>
      <c r="U23" s="150"/>
      <c r="V23" s="150"/>
      <c r="W23" s="150"/>
      <c r="X23" s="151"/>
      <c r="Y23" s="292"/>
      <c r="Z23" s="229"/>
      <c r="AA23" s="323"/>
      <c r="AB23" s="323"/>
      <c r="AC23" s="242"/>
      <c r="AD23" s="307"/>
      <c r="AE23" s="145"/>
      <c r="AF23" s="145"/>
      <c r="AG23" s="145"/>
      <c r="AH23" s="145"/>
      <c r="AI23" s="145"/>
      <c r="AJ23" s="145"/>
      <c r="AK23" s="145"/>
      <c r="AL23" s="145"/>
      <c r="AM23" s="145"/>
      <c r="AN23" s="145"/>
      <c r="AO23" s="145"/>
      <c r="AP23" s="145"/>
      <c r="AQ23" s="164">
        <f>R23</f>
        <v>0</v>
      </c>
      <c r="AR23" s="164">
        <v>0</v>
      </c>
      <c r="AS23" s="164">
        <v>0</v>
      </c>
      <c r="AT23" s="165"/>
    </row>
    <row r="24" spans="2:47" ht="30" customHeight="1">
      <c r="B24" s="302"/>
      <c r="C24" s="291"/>
      <c r="D24" s="295"/>
      <c r="E24" s="306"/>
      <c r="F24" s="306"/>
      <c r="G24" s="295"/>
      <c r="H24" s="298"/>
      <c r="I24" s="144" t="s">
        <v>512</v>
      </c>
      <c r="J24" s="145" t="s">
        <v>352</v>
      </c>
      <c r="K24" s="146" t="s">
        <v>353</v>
      </c>
      <c r="L24" s="150"/>
      <c r="M24" s="166"/>
      <c r="N24" s="166"/>
      <c r="O24" s="166"/>
      <c r="P24" s="166"/>
      <c r="Q24" s="166"/>
      <c r="R24" s="163">
        <f>SUM(L24:P24)</f>
        <v>0</v>
      </c>
      <c r="S24" s="296"/>
      <c r="T24" s="150"/>
      <c r="U24" s="150"/>
      <c r="V24" s="150"/>
      <c r="W24" s="150"/>
      <c r="X24" s="151"/>
      <c r="Y24" s="292"/>
      <c r="Z24" s="229"/>
      <c r="AA24" s="323"/>
      <c r="AB24" s="323"/>
      <c r="AC24" s="242"/>
      <c r="AD24" s="307"/>
      <c r="AE24" s="113"/>
      <c r="AF24" s="156"/>
      <c r="AG24" s="156"/>
      <c r="AH24" s="156"/>
      <c r="AI24" s="156"/>
      <c r="AJ24" s="156"/>
      <c r="AK24" s="156"/>
      <c r="AL24" s="113"/>
      <c r="AM24" s="156"/>
      <c r="AN24" s="156"/>
      <c r="AO24" s="113"/>
      <c r="AP24" s="156"/>
      <c r="AQ24" s="164">
        <f>R24</f>
        <v>0</v>
      </c>
      <c r="AR24" s="164">
        <v>0</v>
      </c>
      <c r="AS24" s="164">
        <v>0</v>
      </c>
      <c r="AT24" s="165"/>
      <c r="AU24" s="239" t="s">
        <v>538</v>
      </c>
    </row>
    <row r="25" spans="2:47" ht="30" customHeight="1">
      <c r="B25" s="302"/>
      <c r="C25" s="291"/>
      <c r="D25" s="295"/>
      <c r="E25" s="306"/>
      <c r="F25" s="306"/>
      <c r="G25" s="295"/>
      <c r="H25" s="298"/>
      <c r="I25" s="144" t="s">
        <v>512</v>
      </c>
      <c r="J25" s="154" t="s">
        <v>355</v>
      </c>
      <c r="K25" s="146" t="s">
        <v>356</v>
      </c>
      <c r="L25" s="149"/>
      <c r="M25" s="162"/>
      <c r="N25" s="162"/>
      <c r="O25" s="162"/>
      <c r="P25" s="162"/>
      <c r="Q25" s="162"/>
      <c r="R25" s="163">
        <f>SUM(L25:P25)</f>
        <v>0</v>
      </c>
      <c r="S25" s="296"/>
      <c r="T25" s="149"/>
      <c r="U25" s="150"/>
      <c r="V25" s="150"/>
      <c r="W25" s="150"/>
      <c r="X25" s="151"/>
      <c r="Y25" s="292"/>
      <c r="Z25" s="229"/>
      <c r="AA25" s="323"/>
      <c r="AB25" s="323"/>
      <c r="AC25" s="242"/>
      <c r="AD25" s="307"/>
      <c r="AE25" s="149"/>
      <c r="AF25" s="145"/>
      <c r="AG25" s="145"/>
      <c r="AH25" s="149"/>
      <c r="AI25" s="149"/>
      <c r="AJ25" s="149"/>
      <c r="AK25" s="149"/>
      <c r="AL25" s="149"/>
      <c r="AM25" s="149"/>
      <c r="AN25" s="145"/>
      <c r="AO25" s="145"/>
      <c r="AP25" s="149"/>
      <c r="AQ25" s="164">
        <f>R25</f>
        <v>0</v>
      </c>
      <c r="AR25" s="164">
        <v>0</v>
      </c>
      <c r="AS25" s="164">
        <v>0</v>
      </c>
      <c r="AT25" s="164"/>
      <c r="AU25" s="239" t="s">
        <v>538</v>
      </c>
    </row>
    <row r="26" spans="2:47" ht="30" customHeight="1">
      <c r="B26" s="302"/>
      <c r="C26" s="291"/>
      <c r="D26" s="295"/>
      <c r="E26" s="306"/>
      <c r="F26" s="306"/>
      <c r="G26" s="295"/>
      <c r="H26" s="298"/>
      <c r="I26" s="158" t="s">
        <v>513</v>
      </c>
      <c r="J26" s="154" t="s">
        <v>355</v>
      </c>
      <c r="K26" s="146" t="s">
        <v>356</v>
      </c>
      <c r="L26" s="149"/>
      <c r="M26" s="162"/>
      <c r="N26" s="162"/>
      <c r="O26" s="162"/>
      <c r="P26" s="162"/>
      <c r="Q26" s="162"/>
      <c r="R26" s="163">
        <f>SUM(L26:P26)</f>
        <v>0</v>
      </c>
      <c r="S26" s="296"/>
      <c r="T26" s="149"/>
      <c r="U26" s="150"/>
      <c r="V26" s="150"/>
      <c r="W26" s="150"/>
      <c r="X26" s="151"/>
      <c r="Y26" s="292"/>
      <c r="Z26" s="229"/>
      <c r="AA26" s="323"/>
      <c r="AB26" s="323"/>
      <c r="AC26" s="242"/>
      <c r="AD26" s="162"/>
      <c r="AE26" s="149"/>
      <c r="AF26" s="145"/>
      <c r="AG26" s="145"/>
      <c r="AH26" s="149"/>
      <c r="AI26" s="149"/>
      <c r="AJ26" s="149"/>
      <c r="AK26" s="149"/>
      <c r="AL26" s="149"/>
      <c r="AM26" s="149"/>
      <c r="AN26" s="145"/>
      <c r="AO26" s="145"/>
      <c r="AP26" s="149"/>
      <c r="AQ26" s="164"/>
      <c r="AR26" s="164"/>
      <c r="AS26" s="164"/>
      <c r="AT26" s="164"/>
      <c r="AU26" s="239" t="s">
        <v>538</v>
      </c>
    </row>
    <row r="27" spans="2:47" ht="30" customHeight="1">
      <c r="B27" s="302"/>
      <c r="C27" s="291"/>
      <c r="D27" s="295"/>
      <c r="E27" s="306"/>
      <c r="F27" s="306"/>
      <c r="G27" s="295"/>
      <c r="H27" s="298"/>
      <c r="I27" s="145" t="s">
        <v>236</v>
      </c>
      <c r="J27" s="145" t="s">
        <v>352</v>
      </c>
      <c r="K27" s="146" t="s">
        <v>360</v>
      </c>
      <c r="L27" s="149"/>
      <c r="M27" s="162"/>
      <c r="N27" s="162"/>
      <c r="O27" s="162"/>
      <c r="P27" s="162"/>
      <c r="Q27" s="162"/>
      <c r="R27" s="163">
        <f>SUM(L27:P27)</f>
        <v>0</v>
      </c>
      <c r="S27" s="296"/>
      <c r="T27" s="162"/>
      <c r="U27" s="150"/>
      <c r="V27" s="150"/>
      <c r="W27" s="150"/>
      <c r="X27" s="151"/>
      <c r="Y27" s="292"/>
      <c r="Z27" s="229"/>
      <c r="AA27" s="324"/>
      <c r="AB27" s="324"/>
      <c r="AC27" s="242"/>
      <c r="AD27" s="162"/>
      <c r="AE27" s="149"/>
      <c r="AF27" s="145"/>
      <c r="AG27" s="145"/>
      <c r="AH27" s="149"/>
      <c r="AI27" s="149"/>
      <c r="AJ27" s="149"/>
      <c r="AK27" s="149"/>
      <c r="AL27" s="149"/>
      <c r="AM27" s="149"/>
      <c r="AN27" s="145"/>
      <c r="AO27" s="145"/>
      <c r="AP27" s="149"/>
      <c r="AQ27" s="164">
        <f>R27</f>
        <v>0</v>
      </c>
      <c r="AR27" s="164">
        <v>0</v>
      </c>
      <c r="AS27" s="164">
        <v>0</v>
      </c>
      <c r="AT27" s="164"/>
      <c r="AU27" s="239" t="s">
        <v>538</v>
      </c>
    </row>
    <row r="28" spans="2:47" s="159" customFormat="1" ht="21" customHeight="1">
      <c r="B28" s="302"/>
      <c r="C28" s="160"/>
      <c r="D28" s="293"/>
      <c r="E28" s="293"/>
      <c r="F28" s="293"/>
      <c r="G28" s="293"/>
      <c r="H28" s="293"/>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row>
    <row r="29" spans="2:47" ht="30" customHeight="1">
      <c r="B29" s="302"/>
      <c r="C29" s="291" t="s">
        <v>350</v>
      </c>
      <c r="D29" s="295" t="s">
        <v>363</v>
      </c>
      <c r="E29" s="295"/>
      <c r="F29" s="295" t="s">
        <v>133</v>
      </c>
      <c r="G29" s="295" t="str">
        <f>VLOOKUP(F29,BCC,2,FALSE())</f>
        <v>Mise en œuvre des méthodes et outils de l'EEA dans un système complexe</v>
      </c>
      <c r="H29" s="298">
        <v>1</v>
      </c>
      <c r="I29" s="144" t="s">
        <v>508</v>
      </c>
      <c r="J29" s="145" t="s">
        <v>352</v>
      </c>
      <c r="K29" s="146" t="s">
        <v>353</v>
      </c>
      <c r="L29" s="149"/>
      <c r="M29" s="162"/>
      <c r="N29" s="162"/>
      <c r="O29" s="162"/>
      <c r="P29" s="162"/>
      <c r="Q29" s="162"/>
      <c r="R29" s="163">
        <f>SUM(L29:P29)</f>
        <v>0</v>
      </c>
      <c r="S29" s="296">
        <f>SUM(R29:R38)</f>
        <v>0</v>
      </c>
      <c r="T29" s="149"/>
      <c r="U29" s="150"/>
      <c r="V29" s="150"/>
      <c r="W29" s="150"/>
      <c r="X29" s="151"/>
      <c r="Y29" s="292">
        <v>4</v>
      </c>
      <c r="Z29" s="229"/>
      <c r="AA29" s="322" t="s">
        <v>496</v>
      </c>
      <c r="AB29" s="322" t="s">
        <v>497</v>
      </c>
      <c r="AC29" s="95"/>
      <c r="AD29" s="307"/>
      <c r="AE29" s="149"/>
      <c r="AF29" s="145"/>
      <c r="AG29" s="145"/>
      <c r="AH29" s="149"/>
      <c r="AI29" s="149"/>
      <c r="AJ29" s="149"/>
      <c r="AK29" s="149"/>
      <c r="AL29" s="149"/>
      <c r="AM29" s="149"/>
      <c r="AN29" s="145"/>
      <c r="AO29" s="145"/>
      <c r="AP29" s="149"/>
      <c r="AQ29" s="164">
        <f>R29</f>
        <v>0</v>
      </c>
      <c r="AR29" s="164">
        <v>0</v>
      </c>
      <c r="AS29" s="164">
        <v>0</v>
      </c>
      <c r="AT29" s="165"/>
      <c r="AU29" s="239"/>
    </row>
    <row r="30" spans="2:47" ht="30" customHeight="1">
      <c r="B30" s="302"/>
      <c r="C30" s="291"/>
      <c r="D30" s="295"/>
      <c r="E30" s="295"/>
      <c r="F30" s="295"/>
      <c r="G30" s="295"/>
      <c r="H30" s="298"/>
      <c r="I30" s="144" t="s">
        <v>508</v>
      </c>
      <c r="J30" s="154" t="s">
        <v>355</v>
      </c>
      <c r="K30" s="146" t="s">
        <v>356</v>
      </c>
      <c r="L30" s="149"/>
      <c r="M30" s="162"/>
      <c r="N30" s="162"/>
      <c r="O30" s="162"/>
      <c r="P30" s="162"/>
      <c r="Q30" s="162"/>
      <c r="R30" s="163"/>
      <c r="S30" s="296"/>
      <c r="T30" s="149"/>
      <c r="U30" s="150"/>
      <c r="V30" s="150"/>
      <c r="W30" s="150"/>
      <c r="X30" s="151"/>
      <c r="Y30" s="292"/>
      <c r="Z30" s="211"/>
      <c r="AA30" s="323"/>
      <c r="AB30" s="323"/>
      <c r="AC30" s="243" t="s">
        <v>498</v>
      </c>
      <c r="AD30" s="307"/>
      <c r="AE30" s="149"/>
      <c r="AF30" s="145"/>
      <c r="AG30" s="145"/>
      <c r="AH30" s="149"/>
      <c r="AI30" s="149"/>
      <c r="AJ30" s="149"/>
      <c r="AK30" s="149"/>
      <c r="AL30" s="149"/>
      <c r="AM30" s="149"/>
      <c r="AN30" s="145"/>
      <c r="AO30" s="145"/>
      <c r="AP30" s="149"/>
      <c r="AQ30" s="164"/>
      <c r="AR30" s="164"/>
      <c r="AS30" s="164"/>
      <c r="AT30" s="165"/>
    </row>
    <row r="31" spans="2:47" ht="30" customHeight="1">
      <c r="B31" s="302"/>
      <c r="C31" s="291"/>
      <c r="D31" s="295"/>
      <c r="E31" s="295"/>
      <c r="F31" s="295"/>
      <c r="G31" s="295"/>
      <c r="H31" s="298"/>
      <c r="I31" s="155" t="s">
        <v>510</v>
      </c>
      <c r="J31" s="145" t="s">
        <v>352</v>
      </c>
      <c r="K31" s="146" t="s">
        <v>353</v>
      </c>
      <c r="L31" s="294" t="s">
        <v>357</v>
      </c>
      <c r="M31" s="294"/>
      <c r="N31" s="294"/>
      <c r="O31" s="294"/>
      <c r="P31" s="294"/>
      <c r="Q31" s="294"/>
      <c r="R31" s="294"/>
      <c r="S31" s="296"/>
      <c r="T31" s="149"/>
      <c r="U31" s="150"/>
      <c r="V31" s="150"/>
      <c r="W31" s="150"/>
      <c r="X31" s="151"/>
      <c r="Y31" s="292"/>
      <c r="Z31" s="229"/>
      <c r="AA31" s="323"/>
      <c r="AB31" s="323"/>
      <c r="AC31" s="242"/>
      <c r="AD31" s="307"/>
      <c r="AE31" s="149"/>
      <c r="AF31" s="145"/>
      <c r="AG31" s="145"/>
      <c r="AH31" s="149"/>
      <c r="AI31" s="149"/>
      <c r="AJ31" s="149"/>
      <c r="AK31" s="149"/>
      <c r="AL31" s="149"/>
      <c r="AM31" s="149"/>
      <c r="AN31" s="145"/>
      <c r="AO31" s="145"/>
      <c r="AP31" s="149"/>
      <c r="AQ31" s="164"/>
      <c r="AR31" s="164"/>
      <c r="AS31" s="164"/>
      <c r="AT31" s="165"/>
    </row>
    <row r="32" spans="2:47" ht="30" customHeight="1">
      <c r="B32" s="302"/>
      <c r="C32" s="291"/>
      <c r="D32" s="295"/>
      <c r="E32" s="295"/>
      <c r="F32" s="295"/>
      <c r="G32" s="295"/>
      <c r="H32" s="298"/>
      <c r="I32" s="155" t="s">
        <v>510</v>
      </c>
      <c r="J32" s="154" t="s">
        <v>355</v>
      </c>
      <c r="K32" s="146" t="s">
        <v>356</v>
      </c>
      <c r="L32" s="294" t="s">
        <v>357</v>
      </c>
      <c r="M32" s="294"/>
      <c r="N32" s="294"/>
      <c r="O32" s="294"/>
      <c r="P32" s="294"/>
      <c r="Q32" s="294"/>
      <c r="R32" s="294"/>
      <c r="S32" s="296"/>
      <c r="T32" s="149"/>
      <c r="U32" s="150"/>
      <c r="V32" s="150"/>
      <c r="W32" s="150"/>
      <c r="X32" s="151"/>
      <c r="Y32" s="292"/>
      <c r="Z32" s="229"/>
      <c r="AA32" s="323"/>
      <c r="AB32" s="323"/>
      <c r="AC32" s="242"/>
      <c r="AD32" s="307"/>
      <c r="AE32" s="149"/>
      <c r="AF32" s="145"/>
      <c r="AG32" s="145"/>
      <c r="AH32" s="149"/>
      <c r="AI32" s="149"/>
      <c r="AJ32" s="149"/>
      <c r="AK32" s="149"/>
      <c r="AL32" s="149"/>
      <c r="AM32" s="149"/>
      <c r="AN32" s="145"/>
      <c r="AO32" s="145"/>
      <c r="AP32" s="149"/>
      <c r="AQ32" s="164"/>
      <c r="AR32" s="164"/>
      <c r="AS32" s="164"/>
      <c r="AT32" s="165"/>
    </row>
    <row r="33" spans="2:47" ht="30" customHeight="1">
      <c r="B33" s="302"/>
      <c r="C33" s="291"/>
      <c r="D33" s="295"/>
      <c r="E33" s="295"/>
      <c r="F33" s="295"/>
      <c r="G33" s="295"/>
      <c r="H33" s="298"/>
      <c r="I33" s="155" t="s">
        <v>511</v>
      </c>
      <c r="J33" s="145" t="s">
        <v>352</v>
      </c>
      <c r="K33" s="146" t="s">
        <v>353</v>
      </c>
      <c r="L33" s="294" t="s">
        <v>357</v>
      </c>
      <c r="M33" s="294"/>
      <c r="N33" s="294"/>
      <c r="O33" s="294"/>
      <c r="P33" s="294"/>
      <c r="Q33" s="294"/>
      <c r="R33" s="294"/>
      <c r="S33" s="296"/>
      <c r="T33" s="149"/>
      <c r="U33" s="150"/>
      <c r="V33" s="150"/>
      <c r="W33" s="150"/>
      <c r="X33" s="151"/>
      <c r="Y33" s="292"/>
      <c r="Z33" s="229"/>
      <c r="AA33" s="323"/>
      <c r="AB33" s="323"/>
      <c r="AC33" s="242"/>
      <c r="AD33" s="307"/>
      <c r="AE33" s="149"/>
      <c r="AF33" s="145"/>
      <c r="AG33" s="145"/>
      <c r="AH33" s="149"/>
      <c r="AI33" s="149"/>
      <c r="AJ33" s="149"/>
      <c r="AK33" s="149"/>
      <c r="AL33" s="149"/>
      <c r="AM33" s="149"/>
      <c r="AN33" s="145"/>
      <c r="AO33" s="145"/>
      <c r="AP33" s="149"/>
      <c r="AQ33" s="164"/>
      <c r="AR33" s="164"/>
      <c r="AS33" s="164"/>
      <c r="AT33" s="165"/>
    </row>
    <row r="34" spans="2:47" ht="30" customHeight="1">
      <c r="B34" s="302"/>
      <c r="C34" s="291"/>
      <c r="D34" s="295"/>
      <c r="E34" s="295"/>
      <c r="F34" s="295"/>
      <c r="G34" s="295"/>
      <c r="H34" s="298"/>
      <c r="I34" s="155" t="s">
        <v>511</v>
      </c>
      <c r="J34" s="154" t="s">
        <v>355</v>
      </c>
      <c r="K34" s="146" t="s">
        <v>356</v>
      </c>
      <c r="L34" s="294" t="s">
        <v>357</v>
      </c>
      <c r="M34" s="294"/>
      <c r="N34" s="294"/>
      <c r="O34" s="294"/>
      <c r="P34" s="294"/>
      <c r="Q34" s="294"/>
      <c r="R34" s="294"/>
      <c r="S34" s="296"/>
      <c r="T34" s="145"/>
      <c r="U34" s="150"/>
      <c r="V34" s="150"/>
      <c r="W34" s="150"/>
      <c r="X34" s="151"/>
      <c r="Y34" s="292"/>
      <c r="Z34" s="229"/>
      <c r="AA34" s="323"/>
      <c r="AB34" s="323"/>
      <c r="AC34" s="242"/>
      <c r="AD34" s="307"/>
      <c r="AE34" s="145"/>
      <c r="AF34" s="145"/>
      <c r="AG34" s="145"/>
      <c r="AH34" s="145"/>
      <c r="AI34" s="145"/>
      <c r="AJ34" s="145"/>
      <c r="AK34" s="145"/>
      <c r="AL34" s="145"/>
      <c r="AM34" s="145"/>
      <c r="AN34" s="145"/>
      <c r="AO34" s="145"/>
      <c r="AP34" s="145"/>
      <c r="AQ34" s="164">
        <f>R34</f>
        <v>0</v>
      </c>
      <c r="AR34" s="164">
        <v>0</v>
      </c>
      <c r="AS34" s="164">
        <v>0</v>
      </c>
      <c r="AT34" s="165"/>
    </row>
    <row r="35" spans="2:47" ht="30" customHeight="1">
      <c r="B35" s="302"/>
      <c r="C35" s="291"/>
      <c r="D35" s="295"/>
      <c r="E35" s="295"/>
      <c r="F35" s="295"/>
      <c r="G35" s="295"/>
      <c r="H35" s="298"/>
      <c r="I35" s="144" t="s">
        <v>512</v>
      </c>
      <c r="J35" s="145" t="s">
        <v>352</v>
      </c>
      <c r="K35" s="146" t="s">
        <v>353</v>
      </c>
      <c r="L35" s="150"/>
      <c r="M35" s="166"/>
      <c r="N35" s="166"/>
      <c r="O35" s="166"/>
      <c r="P35" s="166"/>
      <c r="Q35" s="166"/>
      <c r="R35" s="163">
        <f>SUM(L35:P35)</f>
        <v>0</v>
      </c>
      <c r="S35" s="296"/>
      <c r="T35" s="150"/>
      <c r="U35" s="150"/>
      <c r="V35" s="150"/>
      <c r="W35" s="150"/>
      <c r="X35" s="151"/>
      <c r="Y35" s="292"/>
      <c r="Z35" s="229"/>
      <c r="AA35" s="323"/>
      <c r="AB35" s="323"/>
      <c r="AC35" s="242"/>
      <c r="AD35" s="307"/>
      <c r="AE35" s="113"/>
      <c r="AF35" s="156"/>
      <c r="AG35" s="156"/>
      <c r="AH35" s="156"/>
      <c r="AI35" s="156"/>
      <c r="AJ35" s="156"/>
      <c r="AK35" s="156"/>
      <c r="AL35" s="113"/>
      <c r="AM35" s="156"/>
      <c r="AN35" s="156"/>
      <c r="AO35" s="113"/>
      <c r="AP35" s="156"/>
      <c r="AQ35" s="164">
        <v>0</v>
      </c>
      <c r="AR35" s="164">
        <v>0</v>
      </c>
      <c r="AS35" s="164">
        <v>0</v>
      </c>
      <c r="AT35" s="165"/>
      <c r="AU35" s="239" t="s">
        <v>538</v>
      </c>
    </row>
    <row r="36" spans="2:47" ht="30" customHeight="1">
      <c r="B36" s="302"/>
      <c r="C36" s="291"/>
      <c r="D36" s="295"/>
      <c r="E36" s="295"/>
      <c r="F36" s="295"/>
      <c r="G36" s="295"/>
      <c r="H36" s="298"/>
      <c r="I36" s="144" t="s">
        <v>512</v>
      </c>
      <c r="J36" s="154" t="s">
        <v>355</v>
      </c>
      <c r="K36" s="146" t="s">
        <v>356</v>
      </c>
      <c r="L36" s="149"/>
      <c r="M36" s="162"/>
      <c r="N36" s="162"/>
      <c r="O36" s="162"/>
      <c r="P36" s="162"/>
      <c r="Q36" s="162"/>
      <c r="R36" s="163">
        <f>SUM(L36:P36)</f>
        <v>0</v>
      </c>
      <c r="S36" s="296"/>
      <c r="T36" s="149"/>
      <c r="U36" s="150"/>
      <c r="V36" s="150"/>
      <c r="W36" s="150"/>
      <c r="X36" s="151"/>
      <c r="Y36" s="292"/>
      <c r="Z36" s="229"/>
      <c r="AA36" s="323"/>
      <c r="AB36" s="323"/>
      <c r="AC36" s="242"/>
      <c r="AD36" s="307"/>
      <c r="AE36" s="149"/>
      <c r="AF36" s="145"/>
      <c r="AG36" s="145"/>
      <c r="AH36" s="149"/>
      <c r="AI36" s="149"/>
      <c r="AJ36" s="149"/>
      <c r="AK36" s="149"/>
      <c r="AL36" s="149"/>
      <c r="AM36" s="149"/>
      <c r="AN36" s="145"/>
      <c r="AO36" s="145"/>
      <c r="AP36" s="149"/>
      <c r="AQ36" s="164">
        <v>0</v>
      </c>
      <c r="AR36" s="164">
        <v>0</v>
      </c>
      <c r="AS36" s="164">
        <v>0</v>
      </c>
      <c r="AT36" s="164"/>
      <c r="AU36" s="239" t="s">
        <v>538</v>
      </c>
    </row>
    <row r="37" spans="2:47" ht="30" customHeight="1">
      <c r="B37" s="302"/>
      <c r="C37" s="291"/>
      <c r="D37" s="295"/>
      <c r="E37" s="295"/>
      <c r="F37" s="295"/>
      <c r="G37" s="295"/>
      <c r="H37" s="298"/>
      <c r="I37" s="158" t="s">
        <v>513</v>
      </c>
      <c r="J37" s="154" t="s">
        <v>355</v>
      </c>
      <c r="K37" s="146" t="s">
        <v>356</v>
      </c>
      <c r="L37" s="149"/>
      <c r="M37" s="162"/>
      <c r="N37" s="162"/>
      <c r="O37" s="162"/>
      <c r="P37" s="162"/>
      <c r="Q37" s="162"/>
      <c r="R37" s="163">
        <f>SUM(L37:P37)</f>
        <v>0</v>
      </c>
      <c r="S37" s="296"/>
      <c r="T37" s="149"/>
      <c r="U37" s="150"/>
      <c r="V37" s="150"/>
      <c r="W37" s="150"/>
      <c r="X37" s="151"/>
      <c r="Y37" s="292"/>
      <c r="Z37" s="229"/>
      <c r="AA37" s="323"/>
      <c r="AB37" s="323"/>
      <c r="AC37" s="242"/>
      <c r="AD37" s="162"/>
      <c r="AE37" s="149"/>
      <c r="AF37" s="145"/>
      <c r="AG37" s="145"/>
      <c r="AH37" s="149"/>
      <c r="AI37" s="149"/>
      <c r="AJ37" s="149"/>
      <c r="AK37" s="149"/>
      <c r="AL37" s="149"/>
      <c r="AM37" s="149"/>
      <c r="AN37" s="145"/>
      <c r="AO37" s="145"/>
      <c r="AP37" s="149"/>
      <c r="AQ37" s="164">
        <v>1</v>
      </c>
      <c r="AR37" s="164"/>
      <c r="AS37" s="164"/>
      <c r="AT37" s="164"/>
      <c r="AU37" s="239" t="s">
        <v>538</v>
      </c>
    </row>
    <row r="38" spans="2:47" ht="30" customHeight="1">
      <c r="B38" s="302"/>
      <c r="C38" s="291"/>
      <c r="D38" s="295"/>
      <c r="E38" s="295"/>
      <c r="F38" s="295"/>
      <c r="G38" s="295"/>
      <c r="H38" s="298"/>
      <c r="I38" s="145" t="s">
        <v>236</v>
      </c>
      <c r="J38" s="145" t="s">
        <v>352</v>
      </c>
      <c r="K38" s="146" t="s">
        <v>360</v>
      </c>
      <c r="L38" s="145"/>
      <c r="M38" s="145"/>
      <c r="N38" s="145"/>
      <c r="O38" s="145"/>
      <c r="P38" s="145"/>
      <c r="Q38" s="145"/>
      <c r="R38" s="163">
        <f>SUM(L38:P38)</f>
        <v>0</v>
      </c>
      <c r="S38" s="296"/>
      <c r="T38" s="145"/>
      <c r="U38" s="150"/>
      <c r="V38" s="150"/>
      <c r="W38" s="150"/>
      <c r="X38" s="151"/>
      <c r="Y38" s="292"/>
      <c r="Z38" s="229"/>
      <c r="AA38" s="324"/>
      <c r="AB38" s="324"/>
      <c r="AC38" s="242"/>
      <c r="AD38" s="151"/>
      <c r="AE38" s="145" t="s">
        <v>157</v>
      </c>
      <c r="AF38" s="145"/>
      <c r="AG38" s="145"/>
      <c r="AH38" s="145"/>
      <c r="AI38" s="145"/>
      <c r="AJ38" s="145"/>
      <c r="AK38" s="145"/>
      <c r="AL38" s="145" t="s">
        <v>157</v>
      </c>
      <c r="AM38" s="145"/>
      <c r="AN38" s="145"/>
      <c r="AO38" s="145"/>
      <c r="AP38" s="145"/>
      <c r="AQ38" s="156">
        <f>R38</f>
        <v>0</v>
      </c>
      <c r="AR38" s="156">
        <v>0</v>
      </c>
      <c r="AS38" s="156">
        <v>0</v>
      </c>
      <c r="AT38" s="156"/>
      <c r="AU38" s="239" t="s">
        <v>538</v>
      </c>
    </row>
    <row r="39" spans="2:47" s="159" customFormat="1" ht="21" customHeight="1">
      <c r="B39" s="302"/>
      <c r="C39" s="160"/>
      <c r="D39" s="293"/>
      <c r="E39" s="293"/>
      <c r="F39" s="293"/>
      <c r="G39" s="293"/>
      <c r="H39" s="293"/>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row>
    <row r="40" spans="2:47" ht="39.75" customHeight="1">
      <c r="B40" s="302"/>
      <c r="C40" s="291" t="s">
        <v>350</v>
      </c>
      <c r="D40" s="295" t="s">
        <v>364</v>
      </c>
      <c r="E40" s="297"/>
      <c r="F40" s="297" t="s">
        <v>141</v>
      </c>
      <c r="G40" s="295" t="str">
        <f>VLOOKUP(F40,BCC,2,FALSE())</f>
        <v>Développement de son projet professionnel et enrichissement de sa discipline par des savoirs connexes</v>
      </c>
      <c r="H40" s="298"/>
      <c r="I40" s="238" t="s">
        <v>514</v>
      </c>
      <c r="J40" s="145" t="s">
        <v>352</v>
      </c>
      <c r="K40" s="146" t="s">
        <v>365</v>
      </c>
      <c r="L40" s="149"/>
      <c r="M40" s="149"/>
      <c r="N40" s="249">
        <v>1</v>
      </c>
      <c r="O40" s="149"/>
      <c r="P40" s="149"/>
      <c r="Q40" s="149"/>
      <c r="R40" s="163">
        <f>SUM(L40:P40)</f>
        <v>1</v>
      </c>
      <c r="S40" s="296">
        <f>SUM(R40:R47)</f>
        <v>31</v>
      </c>
      <c r="T40" s="149"/>
      <c r="U40" s="150"/>
      <c r="V40" s="150"/>
      <c r="W40" s="150"/>
      <c r="X40" s="151"/>
      <c r="Y40" s="292">
        <v>3</v>
      </c>
      <c r="Z40" s="300"/>
      <c r="AA40" s="309" t="s">
        <v>499</v>
      </c>
      <c r="AB40" s="309" t="s">
        <v>497</v>
      </c>
      <c r="AC40" s="232"/>
      <c r="AD40" s="149"/>
      <c r="AE40" s="149"/>
      <c r="AF40" s="145"/>
      <c r="AG40" s="145" t="s">
        <v>157</v>
      </c>
      <c r="AH40" s="149"/>
      <c r="AI40" s="149"/>
      <c r="AJ40" s="149"/>
      <c r="AK40" s="149" t="s">
        <v>157</v>
      </c>
      <c r="AL40" s="149"/>
      <c r="AM40" s="149"/>
      <c r="AN40" s="145"/>
      <c r="AO40" s="145"/>
      <c r="AP40" s="149"/>
      <c r="AQ40" s="156">
        <f>R40</f>
        <v>1</v>
      </c>
      <c r="AR40" s="156">
        <v>0</v>
      </c>
      <c r="AS40" s="156">
        <v>0</v>
      </c>
      <c r="AT40" s="113" t="s">
        <v>367</v>
      </c>
      <c r="AU40" s="239" t="s">
        <v>538</v>
      </c>
    </row>
    <row r="41" spans="2:47" ht="30" customHeight="1">
      <c r="B41" s="302"/>
      <c r="C41" s="291"/>
      <c r="D41" s="295"/>
      <c r="E41" s="297"/>
      <c r="F41" s="297"/>
      <c r="G41" s="295"/>
      <c r="H41" s="298"/>
      <c r="I41" s="238" t="s">
        <v>515</v>
      </c>
      <c r="J41" s="145" t="s">
        <v>352</v>
      </c>
      <c r="K41" s="146" t="s">
        <v>356</v>
      </c>
      <c r="L41" s="149"/>
      <c r="M41" s="149"/>
      <c r="N41" s="249">
        <v>2</v>
      </c>
      <c r="O41" s="245"/>
      <c r="P41" s="246"/>
      <c r="Q41" s="246"/>
      <c r="R41" s="163">
        <v>2</v>
      </c>
      <c r="S41" s="296"/>
      <c r="T41" s="149"/>
      <c r="U41" s="150"/>
      <c r="V41" s="150"/>
      <c r="W41" s="150"/>
      <c r="X41" s="151"/>
      <c r="Y41" s="292"/>
      <c r="Z41" s="300"/>
      <c r="AA41" s="310"/>
      <c r="AB41" s="310"/>
      <c r="AC41" s="232"/>
      <c r="AD41" s="149"/>
      <c r="AE41" s="149"/>
      <c r="AF41" s="145"/>
      <c r="AG41" s="145"/>
      <c r="AH41" s="149"/>
      <c r="AI41" s="149"/>
      <c r="AJ41" s="149"/>
      <c r="AK41" s="149" t="s">
        <v>157</v>
      </c>
      <c r="AL41" s="149"/>
      <c r="AM41" s="149"/>
      <c r="AN41" s="145"/>
      <c r="AO41" s="145"/>
      <c r="AP41" s="149"/>
      <c r="AQ41" s="156">
        <f>R41</f>
        <v>2</v>
      </c>
      <c r="AR41" s="156">
        <v>0</v>
      </c>
      <c r="AS41" s="156">
        <v>0</v>
      </c>
      <c r="AT41" s="113" t="s">
        <v>366</v>
      </c>
    </row>
    <row r="42" spans="2:47" ht="36" customHeight="1">
      <c r="B42" s="302"/>
      <c r="C42" s="291"/>
      <c r="D42" s="295"/>
      <c r="E42" s="297"/>
      <c r="F42" s="297"/>
      <c r="G42" s="295"/>
      <c r="H42" s="298"/>
      <c r="I42" s="238" t="s">
        <v>516</v>
      </c>
      <c r="J42" s="145" t="s">
        <v>352</v>
      </c>
      <c r="K42" s="146" t="s">
        <v>356</v>
      </c>
      <c r="L42" s="149"/>
      <c r="M42" s="149"/>
      <c r="N42" s="249">
        <v>2</v>
      </c>
      <c r="O42" s="245"/>
      <c r="P42" s="246"/>
      <c r="Q42" s="246"/>
      <c r="R42" s="163">
        <v>2</v>
      </c>
      <c r="S42" s="296"/>
      <c r="T42" s="149"/>
      <c r="U42" s="150"/>
      <c r="V42" s="150"/>
      <c r="W42" s="150"/>
      <c r="X42" s="151"/>
      <c r="Y42" s="292"/>
      <c r="Z42" s="300"/>
      <c r="AA42" s="310"/>
      <c r="AB42" s="310"/>
      <c r="AC42" s="232"/>
      <c r="AD42" s="149"/>
      <c r="AE42" s="149"/>
      <c r="AF42" s="145"/>
      <c r="AG42" s="145" t="s">
        <v>157</v>
      </c>
      <c r="AH42" s="149"/>
      <c r="AI42" s="149"/>
      <c r="AJ42" s="149"/>
      <c r="AK42" s="149"/>
      <c r="AL42" s="149"/>
      <c r="AM42" s="149"/>
      <c r="AN42" s="145"/>
      <c r="AO42" s="145"/>
      <c r="AP42" s="149"/>
      <c r="AQ42" s="156">
        <f>R42</f>
        <v>2</v>
      </c>
      <c r="AR42" s="156">
        <v>0</v>
      </c>
      <c r="AS42" s="156">
        <v>0</v>
      </c>
      <c r="AT42" s="113" t="s">
        <v>366</v>
      </c>
    </row>
    <row r="43" spans="2:47" ht="36" customHeight="1">
      <c r="B43" s="302"/>
      <c r="C43" s="291"/>
      <c r="D43" s="295"/>
      <c r="E43" s="297"/>
      <c r="F43" s="297"/>
      <c r="G43" s="295"/>
      <c r="H43" s="298"/>
      <c r="I43" s="238" t="s">
        <v>517</v>
      </c>
      <c r="J43" s="145" t="s">
        <v>352</v>
      </c>
      <c r="K43" s="146" t="s">
        <v>360</v>
      </c>
      <c r="L43" s="149"/>
      <c r="M43" s="149"/>
      <c r="N43" s="249">
        <v>2</v>
      </c>
      <c r="O43" s="149"/>
      <c r="P43" s="149"/>
      <c r="Q43" s="149"/>
      <c r="R43" s="163"/>
      <c r="S43" s="296"/>
      <c r="T43" s="149"/>
      <c r="U43" s="150"/>
      <c r="V43" s="150"/>
      <c r="W43" s="150"/>
      <c r="X43" s="151"/>
      <c r="Y43" s="292"/>
      <c r="Z43" s="300"/>
      <c r="AA43" s="310"/>
      <c r="AB43" s="310"/>
      <c r="AC43" s="232"/>
      <c r="AD43" s="149"/>
      <c r="AE43" s="149"/>
      <c r="AF43" s="145"/>
      <c r="AG43" s="145"/>
      <c r="AH43" s="149"/>
      <c r="AI43" s="149"/>
      <c r="AJ43" s="149"/>
      <c r="AK43" s="149"/>
      <c r="AL43" s="149" t="s">
        <v>157</v>
      </c>
      <c r="AM43" s="149"/>
      <c r="AN43" s="145"/>
      <c r="AO43" s="145"/>
      <c r="AP43" s="149"/>
      <c r="AQ43" s="156"/>
      <c r="AR43" s="156"/>
      <c r="AS43" s="156"/>
      <c r="AT43" s="113" t="s">
        <v>367</v>
      </c>
      <c r="AU43" s="239" t="s">
        <v>538</v>
      </c>
    </row>
    <row r="44" spans="2:47" ht="30" customHeight="1">
      <c r="B44" s="302"/>
      <c r="C44" s="291"/>
      <c r="D44" s="295"/>
      <c r="E44" s="297"/>
      <c r="F44" s="297"/>
      <c r="G44" s="295"/>
      <c r="H44" s="298"/>
      <c r="I44" s="238" t="s">
        <v>493</v>
      </c>
      <c r="J44" s="145" t="s">
        <v>352</v>
      </c>
      <c r="K44" s="146" t="s">
        <v>368</v>
      </c>
      <c r="L44" s="149"/>
      <c r="M44" s="149"/>
      <c r="N44" s="249">
        <v>2</v>
      </c>
      <c r="O44" s="245"/>
      <c r="P44" s="246"/>
      <c r="Q44" s="246"/>
      <c r="R44" s="163">
        <v>2</v>
      </c>
      <c r="S44" s="296"/>
      <c r="T44" s="149"/>
      <c r="U44" s="150"/>
      <c r="V44" s="150"/>
      <c r="W44" s="150"/>
      <c r="X44" s="151"/>
      <c r="Y44" s="292"/>
      <c r="Z44" s="300"/>
      <c r="AA44" s="310"/>
      <c r="AB44" s="310"/>
      <c r="AC44" s="232"/>
      <c r="AD44" s="149">
        <v>2</v>
      </c>
      <c r="AE44" s="149" t="s">
        <v>157</v>
      </c>
      <c r="AF44" s="145"/>
      <c r="AG44" s="145"/>
      <c r="AH44" s="149"/>
      <c r="AI44" s="149" t="s">
        <v>157</v>
      </c>
      <c r="AJ44" s="149"/>
      <c r="AK44" s="149"/>
      <c r="AL44" s="149"/>
      <c r="AM44" s="149"/>
      <c r="AN44" s="145"/>
      <c r="AO44" s="145"/>
      <c r="AP44" s="149"/>
      <c r="AQ44" s="156">
        <f>R44</f>
        <v>2</v>
      </c>
      <c r="AR44" s="156">
        <v>0</v>
      </c>
      <c r="AS44" s="156">
        <v>0</v>
      </c>
      <c r="AT44" s="156"/>
      <c r="AU44" s="239" t="s">
        <v>538</v>
      </c>
    </row>
    <row r="45" spans="2:47" ht="30" customHeight="1">
      <c r="B45" s="302"/>
      <c r="C45" s="291"/>
      <c r="D45" s="295"/>
      <c r="E45" s="297"/>
      <c r="F45" s="297"/>
      <c r="G45" s="295"/>
      <c r="H45" s="298"/>
      <c r="I45" s="238" t="s">
        <v>518</v>
      </c>
      <c r="J45" s="145" t="s">
        <v>352</v>
      </c>
      <c r="K45" s="146" t="s">
        <v>360</v>
      </c>
      <c r="L45" s="210"/>
      <c r="M45" s="210"/>
      <c r="N45" s="248">
        <v>24</v>
      </c>
      <c r="O45" s="210"/>
      <c r="P45" s="210"/>
      <c r="Q45" s="210"/>
      <c r="R45" s="163">
        <f t="shared" ref="R45" si="1">SUM(L45:P45)</f>
        <v>24</v>
      </c>
      <c r="S45" s="296"/>
      <c r="T45" s="210"/>
      <c r="U45" s="150"/>
      <c r="V45" s="150"/>
      <c r="W45" s="150"/>
      <c r="X45" s="209"/>
      <c r="Y45" s="292"/>
      <c r="Z45" s="300"/>
      <c r="AA45" s="310"/>
      <c r="AB45" s="310"/>
      <c r="AC45" s="232"/>
      <c r="AD45" s="210"/>
      <c r="AE45" s="210"/>
      <c r="AF45" s="145"/>
      <c r="AG45" s="145"/>
      <c r="AH45" s="210"/>
      <c r="AI45" s="210"/>
      <c r="AJ45" s="210"/>
      <c r="AK45" s="210"/>
      <c r="AL45" s="210"/>
      <c r="AM45" s="210"/>
      <c r="AN45" s="145"/>
      <c r="AO45" s="145"/>
      <c r="AP45" s="210"/>
      <c r="AQ45" s="156"/>
      <c r="AR45" s="156"/>
      <c r="AS45" s="156"/>
      <c r="AT45" s="156"/>
    </row>
    <row r="46" spans="2:47" ht="30" customHeight="1">
      <c r="B46" s="302"/>
      <c r="C46" s="291"/>
      <c r="D46" s="295"/>
      <c r="E46" s="297"/>
      <c r="F46" s="297"/>
      <c r="G46" s="295"/>
      <c r="H46" s="298"/>
      <c r="I46" s="238" t="s">
        <v>519</v>
      </c>
      <c r="J46" s="145" t="s">
        <v>352</v>
      </c>
      <c r="K46" s="146" t="s">
        <v>365</v>
      </c>
      <c r="L46" s="149"/>
      <c r="M46" s="149"/>
      <c r="N46" s="149"/>
      <c r="O46" s="149"/>
      <c r="P46" s="149"/>
      <c r="Q46" s="149"/>
      <c r="R46" s="163"/>
      <c r="S46" s="296"/>
      <c r="T46" s="149">
        <v>5</v>
      </c>
      <c r="U46" s="150"/>
      <c r="V46" s="150"/>
      <c r="W46" s="150"/>
      <c r="X46" s="151"/>
      <c r="Y46" s="292"/>
      <c r="Z46" s="300"/>
      <c r="AA46" s="310"/>
      <c r="AB46" s="310"/>
      <c r="AC46" s="232"/>
      <c r="AD46" s="149"/>
      <c r="AE46" s="149" t="s">
        <v>157</v>
      </c>
      <c r="AF46" s="145"/>
      <c r="AG46" s="145"/>
      <c r="AH46" s="149" t="s">
        <v>157</v>
      </c>
      <c r="AI46" s="149"/>
      <c r="AJ46" s="149"/>
      <c r="AK46" s="149"/>
      <c r="AL46" s="149"/>
      <c r="AM46" s="149"/>
      <c r="AN46" s="145"/>
      <c r="AO46" s="145"/>
      <c r="AP46" s="149"/>
      <c r="AQ46" s="156">
        <f>R46</f>
        <v>0</v>
      </c>
      <c r="AR46" s="156">
        <v>0</v>
      </c>
      <c r="AS46" s="156">
        <v>0</v>
      </c>
      <c r="AT46" s="113"/>
      <c r="AU46" s="239" t="s">
        <v>538</v>
      </c>
    </row>
    <row r="47" spans="2:47" ht="30" customHeight="1">
      <c r="B47" s="302"/>
      <c r="C47" s="291"/>
      <c r="D47" s="295"/>
      <c r="E47" s="297"/>
      <c r="F47" s="297"/>
      <c r="G47" s="295"/>
      <c r="H47" s="298"/>
      <c r="I47" s="145" t="s">
        <v>237</v>
      </c>
      <c r="J47" s="145" t="s">
        <v>352</v>
      </c>
      <c r="K47" s="146" t="s">
        <v>360</v>
      </c>
      <c r="L47" s="145"/>
      <c r="M47" s="168"/>
      <c r="N47" s="168"/>
      <c r="O47" s="168"/>
      <c r="P47" s="168"/>
      <c r="Q47" s="168"/>
      <c r="R47" s="163">
        <f>SUM(L47:P47)</f>
        <v>0</v>
      </c>
      <c r="S47" s="296"/>
      <c r="T47" s="168"/>
      <c r="U47" s="150"/>
      <c r="V47" s="150"/>
      <c r="W47" s="150"/>
      <c r="X47" s="151"/>
      <c r="Y47" s="292"/>
      <c r="Z47" s="300"/>
      <c r="AA47" s="311"/>
      <c r="AB47" s="311"/>
      <c r="AC47" s="232"/>
      <c r="AD47" s="162"/>
      <c r="AE47" s="145" t="s">
        <v>157</v>
      </c>
      <c r="AF47" s="145"/>
      <c r="AG47" s="145"/>
      <c r="AH47" s="145"/>
      <c r="AI47" s="145"/>
      <c r="AJ47" s="145"/>
      <c r="AK47" s="145"/>
      <c r="AL47" s="145" t="s">
        <v>157</v>
      </c>
      <c r="AM47" s="145"/>
      <c r="AN47" s="145"/>
      <c r="AO47" s="145"/>
      <c r="AP47" s="145"/>
      <c r="AQ47" s="164">
        <f>R47</f>
        <v>0</v>
      </c>
      <c r="AR47" s="164">
        <v>0</v>
      </c>
      <c r="AS47" s="164">
        <v>0</v>
      </c>
      <c r="AT47" s="164"/>
      <c r="AU47" s="239" t="s">
        <v>538</v>
      </c>
    </row>
    <row r="48" spans="2:47" s="159" customFormat="1" ht="21" customHeight="1">
      <c r="B48" s="302"/>
      <c r="C48" s="160"/>
      <c r="D48" s="293"/>
      <c r="E48" s="293"/>
      <c r="F48" s="293"/>
      <c r="G48" s="293"/>
      <c r="H48" s="293"/>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row>
    <row r="49" spans="2:47" ht="30" customHeight="1">
      <c r="B49" s="302"/>
      <c r="C49" s="291" t="s">
        <v>369</v>
      </c>
      <c r="D49" s="295" t="s">
        <v>362</v>
      </c>
      <c r="E49" s="306"/>
      <c r="F49" s="306" t="s">
        <v>116</v>
      </c>
      <c r="G49" s="295" t="str">
        <f>VLOOKUP(F49,BCC,2,FALSE())</f>
        <v>Identification des aspects relevant de l'EEA dans un système complexe</v>
      </c>
      <c r="H49" s="298">
        <v>1</v>
      </c>
      <c r="I49" s="144" t="s">
        <v>508</v>
      </c>
      <c r="J49" s="145" t="s">
        <v>352</v>
      </c>
      <c r="K49" s="146" t="s">
        <v>353</v>
      </c>
      <c r="L49" s="149"/>
      <c r="M49" s="149"/>
      <c r="N49" s="149">
        <v>0</v>
      </c>
      <c r="O49" s="149"/>
      <c r="P49" s="149"/>
      <c r="Q49" s="149"/>
      <c r="R49" s="163">
        <f>SUM(L49:P49)</f>
        <v>0</v>
      </c>
      <c r="S49" s="296">
        <f>SUM(R49:R62)</f>
        <v>137</v>
      </c>
      <c r="T49" s="149"/>
      <c r="U49" s="150"/>
      <c r="V49" s="150"/>
      <c r="W49" s="150"/>
      <c r="X49" s="151"/>
      <c r="Y49" s="292">
        <v>4</v>
      </c>
      <c r="Z49" s="229"/>
      <c r="AA49" s="319" t="s">
        <v>500</v>
      </c>
      <c r="AB49" s="316" t="s">
        <v>497</v>
      </c>
      <c r="AC49" s="95"/>
      <c r="AD49" s="308">
        <v>6</v>
      </c>
      <c r="AE49" s="149"/>
      <c r="AF49" s="145"/>
      <c r="AG49" s="145"/>
      <c r="AH49" s="149"/>
      <c r="AI49" s="149"/>
      <c r="AJ49" s="149"/>
      <c r="AK49" s="149"/>
      <c r="AL49" s="149"/>
      <c r="AM49" s="149"/>
      <c r="AN49" s="145"/>
      <c r="AO49" s="145"/>
      <c r="AP49" s="149"/>
      <c r="AQ49" s="156">
        <f>R49</f>
        <v>0</v>
      </c>
      <c r="AR49" s="156">
        <v>0</v>
      </c>
      <c r="AS49" s="156">
        <v>0</v>
      </c>
      <c r="AT49" s="113" t="s">
        <v>354</v>
      </c>
    </row>
    <row r="50" spans="2:47" ht="30" customHeight="1">
      <c r="B50" s="302"/>
      <c r="C50" s="291"/>
      <c r="D50" s="295"/>
      <c r="E50" s="306"/>
      <c r="F50" s="306"/>
      <c r="G50" s="295"/>
      <c r="H50" s="298"/>
      <c r="I50" s="144" t="s">
        <v>509</v>
      </c>
      <c r="J50" s="154" t="s">
        <v>355</v>
      </c>
      <c r="K50" s="146" t="s">
        <v>356</v>
      </c>
      <c r="L50" s="149">
        <v>70</v>
      </c>
      <c r="M50" s="149"/>
      <c r="N50" s="149"/>
      <c r="O50" s="149"/>
      <c r="P50" s="149"/>
      <c r="Q50" s="149"/>
      <c r="R50" s="163">
        <f>SUM(L50:P50)</f>
        <v>70</v>
      </c>
      <c r="S50" s="296"/>
      <c r="T50" s="149"/>
      <c r="U50" s="150"/>
      <c r="V50" s="150"/>
      <c r="W50" s="150"/>
      <c r="X50" s="151"/>
      <c r="Y50" s="292"/>
      <c r="Z50" s="211">
        <v>3</v>
      </c>
      <c r="AA50" s="320"/>
      <c r="AB50" s="317"/>
      <c r="AC50" s="244" t="s">
        <v>498</v>
      </c>
      <c r="AD50" s="308"/>
      <c r="AE50" s="149"/>
      <c r="AF50" s="145"/>
      <c r="AG50" s="145"/>
      <c r="AH50" s="149"/>
      <c r="AI50" s="149"/>
      <c r="AJ50" s="149"/>
      <c r="AK50" s="149"/>
      <c r="AL50" s="149"/>
      <c r="AM50" s="149"/>
      <c r="AN50" s="145"/>
      <c r="AO50" s="145"/>
      <c r="AP50" s="149"/>
      <c r="AQ50" s="156"/>
      <c r="AR50" s="156"/>
      <c r="AS50" s="156"/>
      <c r="AT50" s="113"/>
    </row>
    <row r="51" spans="2:47" ht="30" customHeight="1">
      <c r="B51" s="302"/>
      <c r="C51" s="291"/>
      <c r="D51" s="295"/>
      <c r="E51" s="306"/>
      <c r="F51" s="306"/>
      <c r="G51" s="295"/>
      <c r="H51" s="298"/>
      <c r="I51" s="144" t="s">
        <v>520</v>
      </c>
      <c r="J51" s="145" t="s">
        <v>352</v>
      </c>
      <c r="K51" s="146" t="s">
        <v>353</v>
      </c>
      <c r="L51" s="149"/>
      <c r="M51" s="149">
        <v>12</v>
      </c>
      <c r="N51" s="149">
        <v>10</v>
      </c>
      <c r="O51" s="149">
        <v>8</v>
      </c>
      <c r="P51" s="149"/>
      <c r="Q51" s="149"/>
      <c r="R51" s="163">
        <f>SUM(L51:P51)</f>
        <v>30</v>
      </c>
      <c r="S51" s="296"/>
      <c r="T51" s="149"/>
      <c r="U51" s="150"/>
      <c r="V51" s="150"/>
      <c r="W51" s="150"/>
      <c r="X51" s="151"/>
      <c r="Y51" s="292"/>
      <c r="Z51" s="229"/>
      <c r="AA51" s="320"/>
      <c r="AB51" s="317"/>
      <c r="AC51" s="232"/>
      <c r="AD51" s="308"/>
      <c r="AE51" s="149"/>
      <c r="AF51" s="145"/>
      <c r="AG51" s="145"/>
      <c r="AH51" s="149"/>
      <c r="AI51" s="149"/>
      <c r="AJ51" s="149"/>
      <c r="AK51" s="149"/>
      <c r="AL51" s="149"/>
      <c r="AM51" s="149"/>
      <c r="AN51" s="145"/>
      <c r="AO51" s="145"/>
      <c r="AP51" s="149"/>
      <c r="AQ51" s="156">
        <f>R51</f>
        <v>30</v>
      </c>
      <c r="AR51" s="156"/>
      <c r="AS51" s="156"/>
      <c r="AT51" s="113"/>
      <c r="AU51" s="239" t="s">
        <v>538</v>
      </c>
    </row>
    <row r="52" spans="2:47" ht="30" customHeight="1">
      <c r="B52" s="302"/>
      <c r="C52" s="291"/>
      <c r="D52" s="295"/>
      <c r="E52" s="306"/>
      <c r="F52" s="306"/>
      <c r="G52" s="295"/>
      <c r="H52" s="298"/>
      <c r="I52" s="144" t="s">
        <v>520</v>
      </c>
      <c r="J52" s="154" t="s">
        <v>355</v>
      </c>
      <c r="K52" s="146" t="s">
        <v>356</v>
      </c>
      <c r="L52" s="149"/>
      <c r="M52" s="149"/>
      <c r="N52" s="149">
        <v>5</v>
      </c>
      <c r="O52" s="149"/>
      <c r="P52" s="149"/>
      <c r="Q52" s="149"/>
      <c r="R52" s="163">
        <f>SUM(L52:P52)</f>
        <v>5</v>
      </c>
      <c r="S52" s="296"/>
      <c r="T52" s="149"/>
      <c r="U52" s="150"/>
      <c r="V52" s="150"/>
      <c r="W52" s="150"/>
      <c r="X52" s="151"/>
      <c r="Y52" s="292"/>
      <c r="Z52" s="229"/>
      <c r="AA52" s="320"/>
      <c r="AB52" s="317"/>
      <c r="AC52" s="232"/>
      <c r="AD52" s="308"/>
      <c r="AE52" s="149"/>
      <c r="AF52" s="145"/>
      <c r="AG52" s="145"/>
      <c r="AH52" s="149"/>
      <c r="AI52" s="149"/>
      <c r="AJ52" s="149"/>
      <c r="AK52" s="149"/>
      <c r="AL52" s="149"/>
      <c r="AM52" s="149"/>
      <c r="AN52" s="145"/>
      <c r="AO52" s="145"/>
      <c r="AP52" s="149"/>
      <c r="AQ52" s="156"/>
      <c r="AR52" s="156"/>
      <c r="AS52" s="156"/>
      <c r="AT52" s="113"/>
      <c r="AU52" s="239" t="s">
        <v>538</v>
      </c>
    </row>
    <row r="53" spans="2:47" ht="30" customHeight="1">
      <c r="B53" s="302"/>
      <c r="C53" s="291"/>
      <c r="D53" s="295"/>
      <c r="E53" s="306"/>
      <c r="F53" s="306"/>
      <c r="G53" s="295"/>
      <c r="H53" s="298"/>
      <c r="I53" s="155" t="s">
        <v>521</v>
      </c>
      <c r="J53" s="145" t="s">
        <v>352</v>
      </c>
      <c r="K53" s="146" t="s">
        <v>353</v>
      </c>
      <c r="L53" s="294" t="s">
        <v>370</v>
      </c>
      <c r="M53" s="294"/>
      <c r="N53" s="294"/>
      <c r="O53" s="294"/>
      <c r="P53" s="294"/>
      <c r="Q53" s="294"/>
      <c r="R53" s="294"/>
      <c r="S53" s="296"/>
      <c r="T53" s="150"/>
      <c r="U53" s="150"/>
      <c r="V53" s="150"/>
      <c r="W53" s="150"/>
      <c r="X53" s="151"/>
      <c r="Y53" s="292"/>
      <c r="Z53" s="229"/>
      <c r="AA53" s="320"/>
      <c r="AB53" s="317"/>
      <c r="AC53" s="232"/>
      <c r="AD53" s="308"/>
      <c r="AE53" s="113"/>
      <c r="AF53" s="156"/>
      <c r="AG53" s="156"/>
      <c r="AH53" s="156"/>
      <c r="AI53" s="156"/>
      <c r="AJ53" s="156"/>
      <c r="AK53" s="156"/>
      <c r="AL53" s="113"/>
      <c r="AM53" s="156"/>
      <c r="AN53" s="156"/>
      <c r="AO53" s="113"/>
      <c r="AP53" s="156"/>
      <c r="AQ53" s="156">
        <f>R53</f>
        <v>0</v>
      </c>
      <c r="AR53" s="156">
        <v>0</v>
      </c>
      <c r="AS53" s="156">
        <v>0</v>
      </c>
      <c r="AT53" s="113" t="s">
        <v>358</v>
      </c>
      <c r="AU53" s="239"/>
    </row>
    <row r="54" spans="2:47" ht="30" customHeight="1">
      <c r="B54" s="302"/>
      <c r="C54" s="291"/>
      <c r="D54" s="295"/>
      <c r="E54" s="306"/>
      <c r="F54" s="306"/>
      <c r="G54" s="295"/>
      <c r="H54" s="298"/>
      <c r="I54" s="155" t="s">
        <v>521</v>
      </c>
      <c r="J54" s="154" t="s">
        <v>355</v>
      </c>
      <c r="K54" s="146" t="s">
        <v>356</v>
      </c>
      <c r="L54" s="294" t="s">
        <v>370</v>
      </c>
      <c r="M54" s="294"/>
      <c r="N54" s="294"/>
      <c r="O54" s="294"/>
      <c r="P54" s="294"/>
      <c r="Q54" s="294"/>
      <c r="R54" s="294"/>
      <c r="S54" s="296"/>
      <c r="T54" s="150"/>
      <c r="U54" s="150"/>
      <c r="V54" s="150"/>
      <c r="W54" s="150"/>
      <c r="X54" s="151"/>
      <c r="Y54" s="292"/>
      <c r="Z54" s="229"/>
      <c r="AA54" s="320"/>
      <c r="AB54" s="317"/>
      <c r="AC54" s="232"/>
      <c r="AD54" s="308"/>
      <c r="AE54" s="113"/>
      <c r="AF54" s="156"/>
      <c r="AG54" s="156"/>
      <c r="AH54" s="156"/>
      <c r="AI54" s="156"/>
      <c r="AJ54" s="156"/>
      <c r="AK54" s="156"/>
      <c r="AL54" s="113"/>
      <c r="AM54" s="156"/>
      <c r="AN54" s="156"/>
      <c r="AO54" s="113"/>
      <c r="AP54" s="156"/>
      <c r="AQ54" s="156"/>
      <c r="AR54" s="156"/>
      <c r="AS54" s="156"/>
      <c r="AT54" s="113"/>
    </row>
    <row r="55" spans="2:47" ht="30" customHeight="1">
      <c r="B55" s="302"/>
      <c r="C55" s="291"/>
      <c r="D55" s="295"/>
      <c r="E55" s="306"/>
      <c r="F55" s="306"/>
      <c r="G55" s="295"/>
      <c r="H55" s="298"/>
      <c r="I55" s="155" t="s">
        <v>522</v>
      </c>
      <c r="J55" s="145" t="s">
        <v>352</v>
      </c>
      <c r="K55" s="146" t="s">
        <v>353</v>
      </c>
      <c r="L55" s="294" t="s">
        <v>370</v>
      </c>
      <c r="M55" s="294"/>
      <c r="N55" s="294"/>
      <c r="O55" s="294"/>
      <c r="P55" s="294"/>
      <c r="Q55" s="294"/>
      <c r="R55" s="294"/>
      <c r="S55" s="296"/>
      <c r="T55" s="149"/>
      <c r="U55" s="150"/>
      <c r="V55" s="150"/>
      <c r="W55" s="150"/>
      <c r="X55" s="151"/>
      <c r="Y55" s="292"/>
      <c r="Z55" s="229"/>
      <c r="AA55" s="320"/>
      <c r="AB55" s="317"/>
      <c r="AC55" s="232"/>
      <c r="AD55" s="308"/>
      <c r="AE55" s="149"/>
      <c r="AF55" s="145"/>
      <c r="AG55" s="145"/>
      <c r="AH55" s="149"/>
      <c r="AI55" s="149"/>
      <c r="AJ55" s="149"/>
      <c r="AK55" s="149"/>
      <c r="AL55" s="149"/>
      <c r="AM55" s="149"/>
      <c r="AN55" s="145"/>
      <c r="AO55" s="145"/>
      <c r="AP55" s="149"/>
      <c r="AQ55" s="156">
        <f>R55</f>
        <v>0</v>
      </c>
      <c r="AR55" s="156">
        <v>0</v>
      </c>
      <c r="AS55" s="156">
        <v>0</v>
      </c>
      <c r="AT55" s="113" t="s">
        <v>358</v>
      </c>
    </row>
    <row r="56" spans="2:47" ht="30" customHeight="1">
      <c r="B56" s="302"/>
      <c r="C56" s="291"/>
      <c r="D56" s="295"/>
      <c r="E56" s="306"/>
      <c r="F56" s="306"/>
      <c r="G56" s="295"/>
      <c r="H56" s="298"/>
      <c r="I56" s="155" t="s">
        <v>522</v>
      </c>
      <c r="J56" s="154" t="s">
        <v>355</v>
      </c>
      <c r="K56" s="146" t="s">
        <v>356</v>
      </c>
      <c r="L56" s="294" t="s">
        <v>370</v>
      </c>
      <c r="M56" s="294"/>
      <c r="N56" s="294"/>
      <c r="O56" s="294"/>
      <c r="P56" s="294"/>
      <c r="Q56" s="294"/>
      <c r="R56" s="294"/>
      <c r="S56" s="296"/>
      <c r="T56" s="149"/>
      <c r="U56" s="150"/>
      <c r="V56" s="150"/>
      <c r="W56" s="150"/>
      <c r="X56" s="151"/>
      <c r="Y56" s="292"/>
      <c r="Z56" s="229"/>
      <c r="AA56" s="320"/>
      <c r="AB56" s="317"/>
      <c r="AC56" s="232"/>
      <c r="AD56" s="308"/>
      <c r="AE56" s="149"/>
      <c r="AF56" s="145"/>
      <c r="AG56" s="145"/>
      <c r="AH56" s="149"/>
      <c r="AI56" s="149"/>
      <c r="AJ56" s="149"/>
      <c r="AK56" s="149"/>
      <c r="AL56" s="149"/>
      <c r="AM56" s="149"/>
      <c r="AN56" s="145"/>
      <c r="AO56" s="145"/>
      <c r="AP56" s="149"/>
      <c r="AQ56" s="156"/>
      <c r="AR56" s="156"/>
      <c r="AS56" s="156"/>
      <c r="AT56" s="113"/>
    </row>
    <row r="57" spans="2:47" ht="30" customHeight="1">
      <c r="B57" s="302"/>
      <c r="C57" s="291"/>
      <c r="D57" s="295"/>
      <c r="E57" s="306"/>
      <c r="F57" s="306"/>
      <c r="G57" s="295"/>
      <c r="H57" s="298"/>
      <c r="I57" s="155" t="s">
        <v>523</v>
      </c>
      <c r="J57" s="145" t="s">
        <v>352</v>
      </c>
      <c r="K57" s="146" t="s">
        <v>353</v>
      </c>
      <c r="L57" s="294" t="s">
        <v>370</v>
      </c>
      <c r="M57" s="294"/>
      <c r="N57" s="294"/>
      <c r="O57" s="294"/>
      <c r="P57" s="294"/>
      <c r="Q57" s="294"/>
      <c r="R57" s="294"/>
      <c r="S57" s="296"/>
      <c r="T57" s="149"/>
      <c r="U57" s="150"/>
      <c r="V57" s="150"/>
      <c r="W57" s="150"/>
      <c r="X57" s="151"/>
      <c r="Y57" s="292"/>
      <c r="Z57" s="229"/>
      <c r="AA57" s="320"/>
      <c r="AB57" s="317"/>
      <c r="AC57" s="232"/>
      <c r="AD57" s="308"/>
      <c r="AE57" s="149"/>
      <c r="AF57" s="145"/>
      <c r="AG57" s="145"/>
      <c r="AH57" s="149"/>
      <c r="AI57" s="149"/>
      <c r="AJ57" s="149"/>
      <c r="AK57" s="149"/>
      <c r="AL57" s="149"/>
      <c r="AM57" s="149"/>
      <c r="AN57" s="145"/>
      <c r="AO57" s="145"/>
      <c r="AP57" s="149"/>
      <c r="AQ57" s="156">
        <f>R57</f>
        <v>0</v>
      </c>
      <c r="AR57" s="156">
        <v>0</v>
      </c>
      <c r="AS57" s="156">
        <v>0</v>
      </c>
      <c r="AT57" s="113" t="s">
        <v>358</v>
      </c>
    </row>
    <row r="58" spans="2:47" ht="30" customHeight="1">
      <c r="B58" s="302"/>
      <c r="C58" s="291"/>
      <c r="D58" s="295"/>
      <c r="E58" s="306"/>
      <c r="F58" s="306"/>
      <c r="G58" s="295"/>
      <c r="H58" s="298"/>
      <c r="I58" s="155" t="s">
        <v>523</v>
      </c>
      <c r="J58" s="154" t="s">
        <v>355</v>
      </c>
      <c r="K58" s="146" t="s">
        <v>356</v>
      </c>
      <c r="L58" s="294" t="s">
        <v>370</v>
      </c>
      <c r="M58" s="294"/>
      <c r="N58" s="294"/>
      <c r="O58" s="294"/>
      <c r="P58" s="294"/>
      <c r="Q58" s="294"/>
      <c r="R58" s="294"/>
      <c r="S58" s="296"/>
      <c r="T58" s="149"/>
      <c r="U58" s="150"/>
      <c r="V58" s="150"/>
      <c r="W58" s="150"/>
      <c r="X58" s="151"/>
      <c r="Y58" s="292"/>
      <c r="Z58" s="229"/>
      <c r="AA58" s="320"/>
      <c r="AB58" s="317"/>
      <c r="AC58" s="232"/>
      <c r="AD58" s="308"/>
      <c r="AE58" s="149"/>
      <c r="AF58" s="145"/>
      <c r="AG58" s="145"/>
      <c r="AH58" s="149"/>
      <c r="AI58" s="149"/>
      <c r="AJ58" s="149"/>
      <c r="AK58" s="149"/>
      <c r="AL58" s="149"/>
      <c r="AM58" s="149"/>
      <c r="AN58" s="145"/>
      <c r="AO58" s="145"/>
      <c r="AP58" s="149"/>
      <c r="AQ58" s="156"/>
      <c r="AR58" s="156"/>
      <c r="AS58" s="156"/>
      <c r="AT58" s="113"/>
    </row>
    <row r="59" spans="2:47" ht="30" customHeight="1">
      <c r="B59" s="302"/>
      <c r="C59" s="291"/>
      <c r="D59" s="295"/>
      <c r="E59" s="306"/>
      <c r="F59" s="306"/>
      <c r="G59" s="295"/>
      <c r="H59" s="298"/>
      <c r="I59" s="145" t="s">
        <v>524</v>
      </c>
      <c r="J59" s="145" t="s">
        <v>352</v>
      </c>
      <c r="K59" s="146" t="s">
        <v>353</v>
      </c>
      <c r="L59" s="149"/>
      <c r="M59" s="149"/>
      <c r="N59" s="149">
        <v>16</v>
      </c>
      <c r="O59" s="149">
        <v>8</v>
      </c>
      <c r="P59" s="149"/>
      <c r="Q59" s="149"/>
      <c r="R59" s="163">
        <f>SUM(L59:P59)</f>
        <v>24</v>
      </c>
      <c r="S59" s="296"/>
      <c r="T59" s="149"/>
      <c r="U59" s="150"/>
      <c r="V59" s="150"/>
      <c r="W59" s="150"/>
      <c r="X59" s="151"/>
      <c r="Y59" s="292"/>
      <c r="Z59" s="229"/>
      <c r="AA59" s="320"/>
      <c r="AB59" s="317"/>
      <c r="AC59" s="232"/>
      <c r="AD59" s="308"/>
      <c r="AE59" s="149"/>
      <c r="AF59" s="145"/>
      <c r="AG59" s="145"/>
      <c r="AH59" s="149"/>
      <c r="AI59" s="149"/>
      <c r="AJ59" s="149"/>
      <c r="AK59" s="149"/>
      <c r="AL59" s="149"/>
      <c r="AM59" s="149"/>
      <c r="AN59" s="145"/>
      <c r="AO59" s="145"/>
      <c r="AP59" s="149"/>
      <c r="AQ59" s="156">
        <f>R59</f>
        <v>24</v>
      </c>
      <c r="AR59" s="156">
        <v>0</v>
      </c>
      <c r="AS59" s="156">
        <v>0</v>
      </c>
      <c r="AT59" s="156"/>
      <c r="AU59" s="239" t="s">
        <v>538</v>
      </c>
    </row>
    <row r="60" spans="2:47" ht="30" customHeight="1">
      <c r="B60" s="302"/>
      <c r="C60" s="291"/>
      <c r="D60" s="295"/>
      <c r="E60" s="306"/>
      <c r="F60" s="306"/>
      <c r="G60" s="295"/>
      <c r="H60" s="298"/>
      <c r="I60" s="145" t="s">
        <v>524</v>
      </c>
      <c r="J60" s="154" t="s">
        <v>355</v>
      </c>
      <c r="K60" s="146" t="s">
        <v>356</v>
      </c>
      <c r="L60" s="149"/>
      <c r="M60" s="149"/>
      <c r="N60" s="149">
        <v>8</v>
      </c>
      <c r="O60" s="149"/>
      <c r="P60" s="149"/>
      <c r="Q60" s="149"/>
      <c r="R60" s="163">
        <f>SUM(L60:P60)</f>
        <v>8</v>
      </c>
      <c r="S60" s="296"/>
      <c r="T60" s="149"/>
      <c r="U60" s="150"/>
      <c r="V60" s="150"/>
      <c r="W60" s="150"/>
      <c r="X60" s="151"/>
      <c r="Y60" s="292"/>
      <c r="Z60" s="229"/>
      <c r="AA60" s="320"/>
      <c r="AB60" s="317"/>
      <c r="AC60" s="232"/>
      <c r="AD60" s="308"/>
      <c r="AE60" s="149"/>
      <c r="AF60" s="145"/>
      <c r="AG60" s="145"/>
      <c r="AH60" s="149"/>
      <c r="AI60" s="149"/>
      <c r="AJ60" s="149"/>
      <c r="AK60" s="149"/>
      <c r="AL60" s="149"/>
      <c r="AM60" s="149"/>
      <c r="AN60" s="145"/>
      <c r="AO60" s="145"/>
      <c r="AP60" s="149"/>
      <c r="AQ60" s="156"/>
      <c r="AR60" s="156"/>
      <c r="AS60" s="156"/>
      <c r="AT60" s="156"/>
      <c r="AU60" s="239" t="s">
        <v>538</v>
      </c>
    </row>
    <row r="61" spans="2:47" ht="30" customHeight="1">
      <c r="B61" s="302"/>
      <c r="C61" s="291"/>
      <c r="D61" s="295"/>
      <c r="E61" s="306"/>
      <c r="F61" s="306"/>
      <c r="G61" s="295"/>
      <c r="H61" s="298"/>
      <c r="I61" s="158" t="s">
        <v>531</v>
      </c>
      <c r="J61" s="154" t="s">
        <v>355</v>
      </c>
      <c r="K61" s="146" t="s">
        <v>356</v>
      </c>
      <c r="L61" s="149"/>
      <c r="M61" s="149"/>
      <c r="N61" s="149"/>
      <c r="O61" s="149"/>
      <c r="P61" s="149"/>
      <c r="Q61" s="149"/>
      <c r="R61" s="163">
        <f>SUM(L61:P61)</f>
        <v>0</v>
      </c>
      <c r="S61" s="296"/>
      <c r="T61" s="149"/>
      <c r="U61" s="150"/>
      <c r="V61" s="150"/>
      <c r="W61" s="150"/>
      <c r="X61" s="151"/>
      <c r="Y61" s="292"/>
      <c r="Z61" s="229"/>
      <c r="AA61" s="320"/>
      <c r="AB61" s="317"/>
      <c r="AC61" s="232"/>
      <c r="AD61" s="308"/>
      <c r="AE61" s="149"/>
      <c r="AF61" s="145"/>
      <c r="AG61" s="145"/>
      <c r="AH61" s="149"/>
      <c r="AI61" s="149"/>
      <c r="AJ61" s="149"/>
      <c r="AK61" s="149"/>
      <c r="AL61" s="149"/>
      <c r="AM61" s="149"/>
      <c r="AN61" s="145"/>
      <c r="AO61" s="145"/>
      <c r="AP61" s="149"/>
      <c r="AQ61" s="156">
        <f>R61</f>
        <v>0</v>
      </c>
      <c r="AR61" s="156"/>
      <c r="AS61" s="156"/>
      <c r="AT61" s="156"/>
      <c r="AU61" s="239" t="s">
        <v>538</v>
      </c>
    </row>
    <row r="62" spans="2:47" ht="30" customHeight="1">
      <c r="B62" s="302"/>
      <c r="C62" s="291"/>
      <c r="D62" s="295"/>
      <c r="E62" s="306"/>
      <c r="F62" s="306"/>
      <c r="G62" s="295"/>
      <c r="H62" s="298"/>
      <c r="I62" s="145" t="s">
        <v>245</v>
      </c>
      <c r="J62" s="145" t="s">
        <v>352</v>
      </c>
      <c r="K62" s="146" t="s">
        <v>360</v>
      </c>
      <c r="L62" s="149"/>
      <c r="M62" s="149"/>
      <c r="N62" s="149"/>
      <c r="O62" s="149"/>
      <c r="P62" s="149"/>
      <c r="Q62" s="149"/>
      <c r="R62" s="163">
        <f>SUM(L62:P62)</f>
        <v>0</v>
      </c>
      <c r="S62" s="296"/>
      <c r="T62" s="149">
        <v>20</v>
      </c>
      <c r="U62" s="150"/>
      <c r="V62" s="150"/>
      <c r="W62" s="150"/>
      <c r="X62" s="151"/>
      <c r="Y62" s="292"/>
      <c r="Z62" s="229"/>
      <c r="AA62" s="321"/>
      <c r="AB62" s="318"/>
      <c r="AC62" s="232"/>
      <c r="AD62" s="149">
        <v>4</v>
      </c>
      <c r="AE62" s="149" t="s">
        <v>157</v>
      </c>
      <c r="AF62" s="145"/>
      <c r="AG62" s="145"/>
      <c r="AH62" s="149"/>
      <c r="AI62" s="149"/>
      <c r="AJ62" s="149"/>
      <c r="AK62" s="149"/>
      <c r="AL62" s="149"/>
      <c r="AM62" s="149"/>
      <c r="AN62" s="145"/>
      <c r="AO62" s="145"/>
      <c r="AP62" s="149"/>
      <c r="AQ62" s="156">
        <f>R62</f>
        <v>0</v>
      </c>
      <c r="AR62" s="156">
        <v>0</v>
      </c>
      <c r="AS62" s="156">
        <v>0</v>
      </c>
      <c r="AT62" s="156"/>
      <c r="AU62" s="239" t="s">
        <v>538</v>
      </c>
    </row>
    <row r="63" spans="2:47" s="159" customFormat="1" ht="21" customHeight="1">
      <c r="B63" s="302"/>
      <c r="C63" s="160"/>
      <c r="D63" s="293"/>
      <c r="E63" s="293"/>
      <c r="F63" s="293"/>
      <c r="G63" s="293"/>
      <c r="H63" s="293"/>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row>
    <row r="64" spans="2:47" ht="30" customHeight="1">
      <c r="B64" s="302"/>
      <c r="C64" s="291" t="s">
        <v>369</v>
      </c>
      <c r="D64" s="295" t="s">
        <v>371</v>
      </c>
      <c r="E64" s="306"/>
      <c r="F64" s="306" t="s">
        <v>125</v>
      </c>
      <c r="G64" s="295" t="str">
        <f>VLOOKUP(F64,BCC,2,FALSE())</f>
        <v>Analyses quantitatives et qualitatives des aspects relevant de l'EEA dans un système complexe</v>
      </c>
      <c r="H64" s="298">
        <v>1</v>
      </c>
      <c r="I64" s="144" t="s">
        <v>508</v>
      </c>
      <c r="J64" s="145" t="s">
        <v>352</v>
      </c>
      <c r="K64" s="146" t="s">
        <v>353</v>
      </c>
      <c r="L64" s="162"/>
      <c r="M64" s="162"/>
      <c r="N64" s="162"/>
      <c r="O64" s="162"/>
      <c r="P64" s="162"/>
      <c r="Q64" s="162"/>
      <c r="R64" s="163">
        <f>SUM(L64:P64)</f>
        <v>0</v>
      </c>
      <c r="S64" s="296">
        <f>SUM(R64:R77)</f>
        <v>0</v>
      </c>
      <c r="T64" s="149"/>
      <c r="U64" s="150"/>
      <c r="V64" s="150"/>
      <c r="W64" s="150"/>
      <c r="X64" s="151"/>
      <c r="Y64" s="292">
        <v>4</v>
      </c>
      <c r="Z64" s="229"/>
      <c r="AA64" s="319" t="s">
        <v>500</v>
      </c>
      <c r="AB64" s="316" t="s">
        <v>497</v>
      </c>
      <c r="AC64" s="95"/>
      <c r="AD64" s="307"/>
      <c r="AE64" s="149"/>
      <c r="AF64" s="145"/>
      <c r="AG64" s="145"/>
      <c r="AH64" s="149"/>
      <c r="AI64" s="149"/>
      <c r="AJ64" s="149"/>
      <c r="AK64" s="149"/>
      <c r="AL64" s="149"/>
      <c r="AM64" s="149"/>
      <c r="AN64" s="145"/>
      <c r="AO64" s="145"/>
      <c r="AP64" s="149"/>
      <c r="AQ64" s="164">
        <f>R64</f>
        <v>0</v>
      </c>
      <c r="AR64" s="164">
        <v>0</v>
      </c>
      <c r="AS64" s="164">
        <v>0</v>
      </c>
      <c r="AT64" s="165"/>
    </row>
    <row r="65" spans="2:47" ht="30" customHeight="1">
      <c r="B65" s="302"/>
      <c r="C65" s="291"/>
      <c r="D65" s="295"/>
      <c r="E65" s="306"/>
      <c r="F65" s="306"/>
      <c r="G65" s="295"/>
      <c r="H65" s="298"/>
      <c r="I65" s="144" t="s">
        <v>508</v>
      </c>
      <c r="J65" s="154" t="s">
        <v>355</v>
      </c>
      <c r="K65" s="146" t="s">
        <v>356</v>
      </c>
      <c r="L65" s="162"/>
      <c r="M65" s="162"/>
      <c r="N65" s="162"/>
      <c r="O65" s="162"/>
      <c r="P65" s="162"/>
      <c r="Q65" s="162"/>
      <c r="R65" s="163">
        <f>SUM(L65:P65)</f>
        <v>0</v>
      </c>
      <c r="S65" s="296"/>
      <c r="T65" s="149"/>
      <c r="U65" s="150"/>
      <c r="V65" s="150"/>
      <c r="W65" s="150"/>
      <c r="X65" s="151"/>
      <c r="Y65" s="292"/>
      <c r="Z65" s="211"/>
      <c r="AA65" s="320"/>
      <c r="AB65" s="317"/>
      <c r="AC65" s="244" t="s">
        <v>498</v>
      </c>
      <c r="AD65" s="307"/>
      <c r="AE65" s="149"/>
      <c r="AF65" s="145"/>
      <c r="AG65" s="145"/>
      <c r="AH65" s="149"/>
      <c r="AI65" s="149"/>
      <c r="AJ65" s="149"/>
      <c r="AK65" s="149"/>
      <c r="AL65" s="149"/>
      <c r="AM65" s="149"/>
      <c r="AN65" s="145"/>
      <c r="AO65" s="145"/>
      <c r="AP65" s="149"/>
      <c r="AQ65" s="164"/>
      <c r="AR65" s="164"/>
      <c r="AS65" s="164"/>
      <c r="AT65" s="165"/>
    </row>
    <row r="66" spans="2:47" ht="30" customHeight="1">
      <c r="B66" s="302"/>
      <c r="C66" s="291"/>
      <c r="D66" s="295"/>
      <c r="E66" s="306"/>
      <c r="F66" s="306"/>
      <c r="G66" s="295"/>
      <c r="H66" s="298"/>
      <c r="I66" s="144" t="s">
        <v>520</v>
      </c>
      <c r="J66" s="145" t="s">
        <v>352</v>
      </c>
      <c r="K66" s="146" t="s">
        <v>353</v>
      </c>
      <c r="L66" s="162"/>
      <c r="M66" s="162"/>
      <c r="N66" s="162"/>
      <c r="O66" s="162"/>
      <c r="P66" s="162"/>
      <c r="Q66" s="162"/>
      <c r="R66" s="163">
        <f>SUM(L66:P66)</f>
        <v>0</v>
      </c>
      <c r="S66" s="296"/>
      <c r="T66" s="149"/>
      <c r="U66" s="150"/>
      <c r="V66" s="150"/>
      <c r="W66" s="150"/>
      <c r="X66" s="151"/>
      <c r="Y66" s="292"/>
      <c r="Z66" s="229"/>
      <c r="AA66" s="320"/>
      <c r="AB66" s="317"/>
      <c r="AC66" s="232"/>
      <c r="AD66" s="307"/>
      <c r="AE66" s="149"/>
      <c r="AF66" s="145"/>
      <c r="AG66" s="145"/>
      <c r="AH66" s="149"/>
      <c r="AI66" s="149"/>
      <c r="AJ66" s="149"/>
      <c r="AK66" s="149"/>
      <c r="AL66" s="149"/>
      <c r="AM66" s="149"/>
      <c r="AN66" s="145"/>
      <c r="AO66" s="145"/>
      <c r="AP66" s="149"/>
      <c r="AQ66" s="164"/>
      <c r="AR66" s="164"/>
      <c r="AS66" s="164"/>
      <c r="AT66" s="165"/>
      <c r="AU66" s="239" t="s">
        <v>538</v>
      </c>
    </row>
    <row r="67" spans="2:47" ht="30" customHeight="1">
      <c r="B67" s="302"/>
      <c r="C67" s="291"/>
      <c r="D67" s="295"/>
      <c r="E67" s="306"/>
      <c r="F67" s="306"/>
      <c r="G67" s="295"/>
      <c r="H67" s="298"/>
      <c r="I67" s="144" t="s">
        <v>520</v>
      </c>
      <c r="J67" s="154" t="s">
        <v>355</v>
      </c>
      <c r="K67" s="146" t="s">
        <v>356</v>
      </c>
      <c r="L67" s="162"/>
      <c r="M67" s="162"/>
      <c r="N67" s="162"/>
      <c r="O67" s="162"/>
      <c r="P67" s="162"/>
      <c r="Q67" s="162"/>
      <c r="R67" s="163">
        <f>SUM(L67:P67)</f>
        <v>0</v>
      </c>
      <c r="S67" s="296"/>
      <c r="T67" s="149"/>
      <c r="U67" s="150"/>
      <c r="V67" s="150"/>
      <c r="W67" s="150"/>
      <c r="X67" s="151"/>
      <c r="Y67" s="292"/>
      <c r="Z67" s="229"/>
      <c r="AA67" s="320"/>
      <c r="AB67" s="317"/>
      <c r="AC67" s="232"/>
      <c r="AD67" s="307"/>
      <c r="AE67" s="149"/>
      <c r="AF67" s="145"/>
      <c r="AG67" s="145"/>
      <c r="AH67" s="149"/>
      <c r="AI67" s="149"/>
      <c r="AJ67" s="149"/>
      <c r="AK67" s="149"/>
      <c r="AL67" s="149"/>
      <c r="AM67" s="149"/>
      <c r="AN67" s="145"/>
      <c r="AO67" s="145"/>
      <c r="AP67" s="149"/>
      <c r="AQ67" s="164"/>
      <c r="AR67" s="164"/>
      <c r="AS67" s="164"/>
      <c r="AT67" s="165"/>
      <c r="AU67" s="239" t="s">
        <v>538</v>
      </c>
    </row>
    <row r="68" spans="2:47" ht="30" customHeight="1">
      <c r="B68" s="302"/>
      <c r="C68" s="291"/>
      <c r="D68" s="295"/>
      <c r="E68" s="306"/>
      <c r="F68" s="306"/>
      <c r="G68" s="295"/>
      <c r="H68" s="298"/>
      <c r="I68" s="155" t="s">
        <v>521</v>
      </c>
      <c r="J68" s="145" t="s">
        <v>352</v>
      </c>
      <c r="K68" s="146" t="s">
        <v>353</v>
      </c>
      <c r="L68" s="294" t="s">
        <v>370</v>
      </c>
      <c r="M68" s="294"/>
      <c r="N68" s="294"/>
      <c r="O68" s="294"/>
      <c r="P68" s="294"/>
      <c r="Q68" s="294"/>
      <c r="R68" s="294"/>
      <c r="S68" s="296"/>
      <c r="T68" s="149"/>
      <c r="U68" s="150"/>
      <c r="V68" s="150"/>
      <c r="W68" s="150"/>
      <c r="X68" s="151"/>
      <c r="Y68" s="292"/>
      <c r="Z68" s="229"/>
      <c r="AA68" s="320"/>
      <c r="AB68" s="317"/>
      <c r="AC68" s="232"/>
      <c r="AD68" s="307"/>
      <c r="AE68" s="149"/>
      <c r="AF68" s="145"/>
      <c r="AG68" s="145"/>
      <c r="AH68" s="149"/>
      <c r="AI68" s="149"/>
      <c r="AJ68" s="149"/>
      <c r="AK68" s="149"/>
      <c r="AL68" s="149"/>
      <c r="AM68" s="149"/>
      <c r="AN68" s="145"/>
      <c r="AO68" s="145"/>
      <c r="AP68" s="149"/>
      <c r="AQ68" s="164"/>
      <c r="AR68" s="164"/>
      <c r="AS68" s="164"/>
      <c r="AT68" s="165"/>
    </row>
    <row r="69" spans="2:47" ht="30" customHeight="1">
      <c r="B69" s="302"/>
      <c r="C69" s="291"/>
      <c r="D69" s="295"/>
      <c r="E69" s="306"/>
      <c r="F69" s="306"/>
      <c r="G69" s="295"/>
      <c r="H69" s="298"/>
      <c r="I69" s="155" t="s">
        <v>521</v>
      </c>
      <c r="J69" s="154" t="s">
        <v>355</v>
      </c>
      <c r="K69" s="146" t="s">
        <v>356</v>
      </c>
      <c r="L69" s="294" t="s">
        <v>370</v>
      </c>
      <c r="M69" s="294"/>
      <c r="N69" s="294"/>
      <c r="O69" s="294"/>
      <c r="P69" s="294"/>
      <c r="Q69" s="294"/>
      <c r="R69" s="294"/>
      <c r="S69" s="296"/>
      <c r="T69" s="149"/>
      <c r="U69" s="150"/>
      <c r="V69" s="150"/>
      <c r="W69" s="150"/>
      <c r="X69" s="151"/>
      <c r="Y69" s="292"/>
      <c r="Z69" s="229"/>
      <c r="AA69" s="320"/>
      <c r="AB69" s="317"/>
      <c r="AC69" s="232"/>
      <c r="AD69" s="307"/>
      <c r="AE69" s="149"/>
      <c r="AF69" s="145"/>
      <c r="AG69" s="145"/>
      <c r="AH69" s="149"/>
      <c r="AI69" s="149"/>
      <c r="AJ69" s="149"/>
      <c r="AK69" s="149"/>
      <c r="AL69" s="149"/>
      <c r="AM69" s="149"/>
      <c r="AN69" s="145"/>
      <c r="AO69" s="145"/>
      <c r="AP69" s="149"/>
      <c r="AQ69" s="164"/>
      <c r="AR69" s="164"/>
      <c r="AS69" s="164"/>
      <c r="AT69" s="165"/>
    </row>
    <row r="70" spans="2:47" ht="30" customHeight="1">
      <c r="B70" s="302"/>
      <c r="C70" s="291"/>
      <c r="D70" s="295"/>
      <c r="E70" s="306"/>
      <c r="F70" s="306"/>
      <c r="G70" s="295"/>
      <c r="H70" s="298"/>
      <c r="I70" s="155" t="s">
        <v>522</v>
      </c>
      <c r="J70" s="145" t="s">
        <v>352</v>
      </c>
      <c r="K70" s="146" t="s">
        <v>353</v>
      </c>
      <c r="L70" s="294" t="s">
        <v>370</v>
      </c>
      <c r="M70" s="294"/>
      <c r="N70" s="294"/>
      <c r="O70" s="294"/>
      <c r="P70" s="294"/>
      <c r="Q70" s="294"/>
      <c r="R70" s="294"/>
      <c r="S70" s="296"/>
      <c r="T70" s="149"/>
      <c r="U70" s="150"/>
      <c r="V70" s="150"/>
      <c r="W70" s="150"/>
      <c r="X70" s="151"/>
      <c r="Y70" s="292"/>
      <c r="Z70" s="229"/>
      <c r="AA70" s="320"/>
      <c r="AB70" s="317"/>
      <c r="AC70" s="232"/>
      <c r="AD70" s="307"/>
      <c r="AE70" s="149"/>
      <c r="AF70" s="145"/>
      <c r="AG70" s="145"/>
      <c r="AH70" s="149"/>
      <c r="AI70" s="149"/>
      <c r="AJ70" s="149"/>
      <c r="AK70" s="149"/>
      <c r="AL70" s="149"/>
      <c r="AM70" s="149"/>
      <c r="AN70" s="145"/>
      <c r="AO70" s="145"/>
      <c r="AP70" s="149"/>
      <c r="AQ70" s="164"/>
      <c r="AR70" s="164"/>
      <c r="AS70" s="164"/>
      <c r="AT70" s="165"/>
    </row>
    <row r="71" spans="2:47" ht="30" customHeight="1">
      <c r="B71" s="302"/>
      <c r="C71" s="291"/>
      <c r="D71" s="295"/>
      <c r="E71" s="306"/>
      <c r="F71" s="306"/>
      <c r="G71" s="295"/>
      <c r="H71" s="298"/>
      <c r="I71" s="155" t="s">
        <v>522</v>
      </c>
      <c r="J71" s="154" t="s">
        <v>355</v>
      </c>
      <c r="K71" s="146" t="s">
        <v>356</v>
      </c>
      <c r="L71" s="294" t="s">
        <v>370</v>
      </c>
      <c r="M71" s="294"/>
      <c r="N71" s="294"/>
      <c r="O71" s="294"/>
      <c r="P71" s="294"/>
      <c r="Q71" s="294"/>
      <c r="R71" s="294"/>
      <c r="S71" s="296"/>
      <c r="T71" s="149"/>
      <c r="U71" s="150"/>
      <c r="V71" s="150"/>
      <c r="W71" s="150"/>
      <c r="X71" s="151"/>
      <c r="Y71" s="292"/>
      <c r="Z71" s="229"/>
      <c r="AA71" s="320"/>
      <c r="AB71" s="317"/>
      <c r="AC71" s="232"/>
      <c r="AD71" s="307"/>
      <c r="AE71" s="149"/>
      <c r="AF71" s="145"/>
      <c r="AG71" s="145"/>
      <c r="AH71" s="149"/>
      <c r="AI71" s="149"/>
      <c r="AJ71" s="149"/>
      <c r="AK71" s="149"/>
      <c r="AL71" s="149"/>
      <c r="AM71" s="149"/>
      <c r="AN71" s="145"/>
      <c r="AO71" s="145"/>
      <c r="AP71" s="149"/>
      <c r="AQ71" s="164">
        <f>R71</f>
        <v>0</v>
      </c>
      <c r="AR71" s="164">
        <v>0</v>
      </c>
      <c r="AS71" s="164">
        <v>0</v>
      </c>
      <c r="AT71" s="165"/>
    </row>
    <row r="72" spans="2:47" ht="30" customHeight="1">
      <c r="B72" s="302"/>
      <c r="C72" s="291"/>
      <c r="D72" s="295"/>
      <c r="E72" s="306"/>
      <c r="F72" s="306"/>
      <c r="G72" s="295"/>
      <c r="H72" s="298"/>
      <c r="I72" s="155" t="s">
        <v>523</v>
      </c>
      <c r="J72" s="145" t="s">
        <v>352</v>
      </c>
      <c r="K72" s="146" t="s">
        <v>353</v>
      </c>
      <c r="L72" s="294" t="s">
        <v>370</v>
      </c>
      <c r="M72" s="294"/>
      <c r="N72" s="294"/>
      <c r="O72" s="294"/>
      <c r="P72" s="294"/>
      <c r="Q72" s="294"/>
      <c r="R72" s="294"/>
      <c r="S72" s="296"/>
      <c r="T72" s="150"/>
      <c r="U72" s="150"/>
      <c r="V72" s="150"/>
      <c r="W72" s="150"/>
      <c r="X72" s="151"/>
      <c r="Y72" s="292"/>
      <c r="Z72" s="229"/>
      <c r="AA72" s="320"/>
      <c r="AB72" s="317"/>
      <c r="AC72" s="232"/>
      <c r="AD72" s="307"/>
      <c r="AE72" s="113"/>
      <c r="AF72" s="156"/>
      <c r="AG72" s="156"/>
      <c r="AH72" s="156"/>
      <c r="AI72" s="156"/>
      <c r="AJ72" s="156"/>
      <c r="AK72" s="156"/>
      <c r="AL72" s="113"/>
      <c r="AM72" s="156"/>
      <c r="AN72" s="156"/>
      <c r="AO72" s="113"/>
      <c r="AP72" s="156"/>
      <c r="AQ72" s="164">
        <f>R72</f>
        <v>0</v>
      </c>
      <c r="AR72" s="164">
        <v>0</v>
      </c>
      <c r="AS72" s="164">
        <v>0</v>
      </c>
      <c r="AT72" s="165"/>
    </row>
    <row r="73" spans="2:47" ht="30" customHeight="1">
      <c r="B73" s="302"/>
      <c r="C73" s="291"/>
      <c r="D73" s="295"/>
      <c r="E73" s="306"/>
      <c r="F73" s="306"/>
      <c r="G73" s="295"/>
      <c r="H73" s="298"/>
      <c r="I73" s="155" t="s">
        <v>523</v>
      </c>
      <c r="J73" s="154" t="s">
        <v>355</v>
      </c>
      <c r="K73" s="146" t="s">
        <v>356</v>
      </c>
      <c r="L73" s="294" t="s">
        <v>370</v>
      </c>
      <c r="M73" s="294"/>
      <c r="N73" s="294"/>
      <c r="O73" s="294"/>
      <c r="P73" s="294"/>
      <c r="Q73" s="294"/>
      <c r="R73" s="294"/>
      <c r="S73" s="296"/>
      <c r="T73" s="149"/>
      <c r="U73" s="150"/>
      <c r="V73" s="150"/>
      <c r="W73" s="150"/>
      <c r="X73" s="151"/>
      <c r="Y73" s="292"/>
      <c r="Z73" s="229"/>
      <c r="AA73" s="320"/>
      <c r="AB73" s="317"/>
      <c r="AC73" s="232"/>
      <c r="AD73" s="307"/>
      <c r="AE73" s="149"/>
      <c r="AF73" s="145"/>
      <c r="AG73" s="145"/>
      <c r="AH73" s="149"/>
      <c r="AI73" s="149"/>
      <c r="AJ73" s="149"/>
      <c r="AK73" s="149"/>
      <c r="AL73" s="149"/>
      <c r="AM73" s="149"/>
      <c r="AN73" s="145"/>
      <c r="AO73" s="145"/>
      <c r="AP73" s="149"/>
      <c r="AQ73" s="164">
        <f>R73</f>
        <v>0</v>
      </c>
      <c r="AR73" s="164">
        <v>0</v>
      </c>
      <c r="AS73" s="164">
        <v>0</v>
      </c>
      <c r="AT73" s="164"/>
    </row>
    <row r="74" spans="2:47" ht="30" customHeight="1">
      <c r="B74" s="302"/>
      <c r="C74" s="291"/>
      <c r="D74" s="295"/>
      <c r="E74" s="306"/>
      <c r="F74" s="306"/>
      <c r="G74" s="295"/>
      <c r="H74" s="298"/>
      <c r="I74" s="145" t="s">
        <v>524</v>
      </c>
      <c r="J74" s="145" t="s">
        <v>352</v>
      </c>
      <c r="K74" s="146" t="s">
        <v>353</v>
      </c>
      <c r="L74" s="162"/>
      <c r="M74" s="162"/>
      <c r="N74" s="162"/>
      <c r="O74" s="162"/>
      <c r="P74" s="162"/>
      <c r="Q74" s="162"/>
      <c r="R74" s="163">
        <f>SUM(L74:P74)</f>
        <v>0</v>
      </c>
      <c r="S74" s="296"/>
      <c r="T74" s="149"/>
      <c r="U74" s="150"/>
      <c r="V74" s="150"/>
      <c r="W74" s="150"/>
      <c r="X74" s="151"/>
      <c r="Y74" s="292"/>
      <c r="Z74" s="229"/>
      <c r="AA74" s="320"/>
      <c r="AB74" s="317"/>
      <c r="AC74" s="232"/>
      <c r="AD74" s="307"/>
      <c r="AE74" s="149"/>
      <c r="AF74" s="145"/>
      <c r="AG74" s="145"/>
      <c r="AH74" s="149"/>
      <c r="AI74" s="149"/>
      <c r="AJ74" s="149"/>
      <c r="AK74" s="149"/>
      <c r="AL74" s="149"/>
      <c r="AM74" s="149"/>
      <c r="AN74" s="145"/>
      <c r="AO74" s="145"/>
      <c r="AP74" s="149"/>
      <c r="AQ74" s="164">
        <f>R74</f>
        <v>0</v>
      </c>
      <c r="AR74" s="164">
        <v>0</v>
      </c>
      <c r="AS74" s="164">
        <v>0</v>
      </c>
      <c r="AT74" s="164"/>
      <c r="AU74" s="239" t="s">
        <v>538</v>
      </c>
    </row>
    <row r="75" spans="2:47" ht="30" customHeight="1">
      <c r="B75" s="302"/>
      <c r="C75" s="291"/>
      <c r="D75" s="295"/>
      <c r="E75" s="306"/>
      <c r="F75" s="306"/>
      <c r="G75" s="295"/>
      <c r="H75" s="298"/>
      <c r="I75" s="145" t="s">
        <v>524</v>
      </c>
      <c r="J75" s="154" t="s">
        <v>355</v>
      </c>
      <c r="K75" s="146" t="s">
        <v>356</v>
      </c>
      <c r="L75" s="162"/>
      <c r="M75" s="162"/>
      <c r="N75" s="162"/>
      <c r="O75" s="162"/>
      <c r="P75" s="162"/>
      <c r="Q75" s="162"/>
      <c r="R75" s="163">
        <f>SUM(L75:P75)</f>
        <v>0</v>
      </c>
      <c r="S75" s="296"/>
      <c r="T75" s="149"/>
      <c r="U75" s="150"/>
      <c r="V75" s="150"/>
      <c r="W75" s="150"/>
      <c r="X75" s="151"/>
      <c r="Y75" s="292"/>
      <c r="Z75" s="229"/>
      <c r="AA75" s="320"/>
      <c r="AB75" s="317"/>
      <c r="AC75" s="232"/>
      <c r="AD75" s="307"/>
      <c r="AE75" s="149"/>
      <c r="AF75" s="145"/>
      <c r="AG75" s="145"/>
      <c r="AH75" s="149"/>
      <c r="AI75" s="149"/>
      <c r="AJ75" s="149"/>
      <c r="AK75" s="149"/>
      <c r="AL75" s="149"/>
      <c r="AM75" s="149"/>
      <c r="AN75" s="145"/>
      <c r="AO75" s="145"/>
      <c r="AP75" s="149"/>
      <c r="AQ75" s="164">
        <f>R75</f>
        <v>0</v>
      </c>
      <c r="AR75" s="164">
        <v>0</v>
      </c>
      <c r="AS75" s="164">
        <v>0</v>
      </c>
      <c r="AT75" s="164"/>
      <c r="AU75" s="239" t="s">
        <v>538</v>
      </c>
    </row>
    <row r="76" spans="2:47" ht="30" customHeight="1">
      <c r="B76" s="302"/>
      <c r="C76" s="291"/>
      <c r="D76" s="295"/>
      <c r="E76" s="306"/>
      <c r="F76" s="306"/>
      <c r="G76" s="295"/>
      <c r="H76" s="298"/>
      <c r="I76" s="158" t="s">
        <v>531</v>
      </c>
      <c r="J76" s="154" t="s">
        <v>355</v>
      </c>
      <c r="K76" s="146" t="s">
        <v>356</v>
      </c>
      <c r="L76" s="162"/>
      <c r="M76" s="162"/>
      <c r="N76" s="162"/>
      <c r="O76" s="162"/>
      <c r="P76" s="162"/>
      <c r="Q76" s="162"/>
      <c r="R76" s="163">
        <f>SUM(L76:P76)</f>
        <v>0</v>
      </c>
      <c r="S76" s="296"/>
      <c r="T76" s="149"/>
      <c r="U76" s="150"/>
      <c r="V76" s="150"/>
      <c r="W76" s="150"/>
      <c r="X76" s="151"/>
      <c r="Y76" s="292"/>
      <c r="Z76" s="229"/>
      <c r="AA76" s="320"/>
      <c r="AB76" s="317"/>
      <c r="AC76" s="232"/>
      <c r="AD76" s="162"/>
      <c r="AE76" s="149"/>
      <c r="AF76" s="145"/>
      <c r="AG76" s="145"/>
      <c r="AH76" s="149"/>
      <c r="AI76" s="149"/>
      <c r="AJ76" s="149"/>
      <c r="AK76" s="149"/>
      <c r="AL76" s="149"/>
      <c r="AM76" s="149"/>
      <c r="AN76" s="145"/>
      <c r="AO76" s="145"/>
      <c r="AP76" s="149"/>
      <c r="AQ76" s="164">
        <v>0</v>
      </c>
      <c r="AR76" s="164">
        <v>0</v>
      </c>
      <c r="AS76" s="164">
        <v>0</v>
      </c>
      <c r="AT76" s="164"/>
      <c r="AU76" s="239" t="s">
        <v>538</v>
      </c>
    </row>
    <row r="77" spans="2:47" ht="30" customHeight="1">
      <c r="B77" s="302"/>
      <c r="C77" s="291"/>
      <c r="D77" s="295"/>
      <c r="E77" s="306"/>
      <c r="F77" s="306"/>
      <c r="G77" s="295"/>
      <c r="H77" s="298"/>
      <c r="I77" s="145" t="s">
        <v>245</v>
      </c>
      <c r="J77" s="145" t="s">
        <v>352</v>
      </c>
      <c r="K77" s="146" t="s">
        <v>360</v>
      </c>
      <c r="L77" s="162"/>
      <c r="M77" s="162"/>
      <c r="N77" s="162"/>
      <c r="O77" s="162"/>
      <c r="P77" s="162"/>
      <c r="Q77" s="162"/>
      <c r="R77" s="163">
        <f>SUM(L77:P77)</f>
        <v>0</v>
      </c>
      <c r="S77" s="296"/>
      <c r="T77" s="149"/>
      <c r="U77" s="150"/>
      <c r="V77" s="150"/>
      <c r="W77" s="150"/>
      <c r="X77" s="151"/>
      <c r="Y77" s="292"/>
      <c r="Z77" s="229"/>
      <c r="AA77" s="321"/>
      <c r="AB77" s="318"/>
      <c r="AC77" s="232"/>
      <c r="AD77" s="162"/>
      <c r="AE77" s="149" t="s">
        <v>157</v>
      </c>
      <c r="AF77" s="145"/>
      <c r="AG77" s="145"/>
      <c r="AH77" s="149"/>
      <c r="AI77" s="149"/>
      <c r="AJ77" s="149"/>
      <c r="AK77" s="149"/>
      <c r="AL77" s="149"/>
      <c r="AM77" s="149"/>
      <c r="AN77" s="145"/>
      <c r="AO77" s="145"/>
      <c r="AP77" s="149"/>
      <c r="AQ77" s="164">
        <f>R77</f>
        <v>0</v>
      </c>
      <c r="AR77" s="164">
        <v>0</v>
      </c>
      <c r="AS77" s="164">
        <v>0</v>
      </c>
      <c r="AT77" s="164"/>
      <c r="AU77" s="239" t="s">
        <v>538</v>
      </c>
    </row>
    <row r="78" spans="2:47" s="159" customFormat="1" ht="21" customHeight="1">
      <c r="B78" s="302"/>
      <c r="C78" s="160"/>
      <c r="D78" s="293"/>
      <c r="E78" s="293"/>
      <c r="F78" s="293"/>
      <c r="G78" s="293"/>
      <c r="H78" s="293"/>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row>
    <row r="79" spans="2:47" ht="30" customHeight="1">
      <c r="B79" s="302"/>
      <c r="C79" s="291" t="s">
        <v>369</v>
      </c>
      <c r="D79" s="295" t="s">
        <v>372</v>
      </c>
      <c r="E79" s="295"/>
      <c r="F79" s="295" t="s">
        <v>133</v>
      </c>
      <c r="G79" s="295" t="str">
        <f>VLOOKUP(F79,BCC,2,FALSE())</f>
        <v>Mise en œuvre des méthodes et outils de l'EEA dans un système complexe</v>
      </c>
      <c r="H79" s="298">
        <v>1</v>
      </c>
      <c r="I79" s="144" t="s">
        <v>508</v>
      </c>
      <c r="J79" s="145" t="s">
        <v>352</v>
      </c>
      <c r="K79" s="146" t="s">
        <v>353</v>
      </c>
      <c r="L79" s="162"/>
      <c r="M79" s="162"/>
      <c r="N79" s="162"/>
      <c r="O79" s="162"/>
      <c r="P79" s="162"/>
      <c r="Q79" s="162"/>
      <c r="R79" s="163">
        <f>SUM(L79:P79)</f>
        <v>0</v>
      </c>
      <c r="S79" s="296">
        <f>SUM(R79:R92)</f>
        <v>0</v>
      </c>
      <c r="T79" s="149"/>
      <c r="U79" s="150"/>
      <c r="V79" s="150"/>
      <c r="W79" s="150"/>
      <c r="X79" s="151"/>
      <c r="Y79" s="292">
        <v>4</v>
      </c>
      <c r="Z79" s="229"/>
      <c r="AA79" s="319" t="s">
        <v>500</v>
      </c>
      <c r="AB79" s="316" t="s">
        <v>497</v>
      </c>
      <c r="AC79" s="95"/>
      <c r="AD79" s="307"/>
      <c r="AE79" s="149"/>
      <c r="AF79" s="145"/>
      <c r="AG79" s="145"/>
      <c r="AH79" s="149"/>
      <c r="AI79" s="149"/>
      <c r="AJ79" s="149"/>
      <c r="AK79" s="149"/>
      <c r="AL79" s="149"/>
      <c r="AM79" s="149"/>
      <c r="AN79" s="145"/>
      <c r="AO79" s="145"/>
      <c r="AP79" s="149"/>
      <c r="AQ79" s="164">
        <f>R79</f>
        <v>0</v>
      </c>
      <c r="AR79" s="164">
        <v>0</v>
      </c>
      <c r="AS79" s="164">
        <v>0</v>
      </c>
      <c r="AT79" s="165"/>
      <c r="AU79" s="239" t="s">
        <v>538</v>
      </c>
    </row>
    <row r="80" spans="2:47" ht="30" customHeight="1">
      <c r="B80" s="302"/>
      <c r="C80" s="291"/>
      <c r="D80" s="295"/>
      <c r="E80" s="295"/>
      <c r="F80" s="295"/>
      <c r="G80" s="295"/>
      <c r="H80" s="298"/>
      <c r="I80" s="144" t="s">
        <v>508</v>
      </c>
      <c r="J80" s="154" t="s">
        <v>355</v>
      </c>
      <c r="K80" s="146" t="s">
        <v>356</v>
      </c>
      <c r="L80" s="162"/>
      <c r="M80" s="162"/>
      <c r="N80" s="162"/>
      <c r="O80" s="162"/>
      <c r="P80" s="162"/>
      <c r="Q80" s="162"/>
      <c r="R80" s="163">
        <f>SUM(L80:P80)</f>
        <v>0</v>
      </c>
      <c r="S80" s="296"/>
      <c r="T80" s="149"/>
      <c r="U80" s="150"/>
      <c r="V80" s="150"/>
      <c r="W80" s="150"/>
      <c r="X80" s="151"/>
      <c r="Y80" s="292"/>
      <c r="Z80" s="211"/>
      <c r="AA80" s="320"/>
      <c r="AB80" s="317"/>
      <c r="AC80" s="244" t="s">
        <v>498</v>
      </c>
      <c r="AD80" s="307"/>
      <c r="AE80" s="149"/>
      <c r="AF80" s="145"/>
      <c r="AG80" s="145"/>
      <c r="AH80" s="149"/>
      <c r="AI80" s="149"/>
      <c r="AJ80" s="149"/>
      <c r="AK80" s="149"/>
      <c r="AL80" s="149"/>
      <c r="AM80" s="149"/>
      <c r="AN80" s="145"/>
      <c r="AO80" s="145"/>
      <c r="AP80" s="149"/>
      <c r="AQ80" s="164">
        <v>-2</v>
      </c>
      <c r="AR80" s="164">
        <v>0</v>
      </c>
      <c r="AS80" s="164">
        <v>0</v>
      </c>
      <c r="AT80" s="165"/>
      <c r="AU80" s="239" t="s">
        <v>538</v>
      </c>
    </row>
    <row r="81" spans="2:47" ht="30" customHeight="1">
      <c r="B81" s="302"/>
      <c r="C81" s="291"/>
      <c r="D81" s="295"/>
      <c r="E81" s="295"/>
      <c r="F81" s="295"/>
      <c r="G81" s="295"/>
      <c r="H81" s="298"/>
      <c r="I81" s="144" t="s">
        <v>520</v>
      </c>
      <c r="J81" s="145" t="s">
        <v>352</v>
      </c>
      <c r="K81" s="146" t="s">
        <v>353</v>
      </c>
      <c r="L81" s="162"/>
      <c r="M81" s="162"/>
      <c r="N81" s="162"/>
      <c r="O81" s="162"/>
      <c r="P81" s="162"/>
      <c r="Q81" s="162"/>
      <c r="R81" s="163">
        <f>SUM(L81:P81)</f>
        <v>0</v>
      </c>
      <c r="S81" s="296"/>
      <c r="T81" s="149"/>
      <c r="U81" s="150"/>
      <c r="V81" s="150"/>
      <c r="W81" s="150"/>
      <c r="X81" s="151"/>
      <c r="Y81" s="292"/>
      <c r="Z81" s="229"/>
      <c r="AA81" s="320"/>
      <c r="AB81" s="317"/>
      <c r="AC81" s="232"/>
      <c r="AD81" s="307"/>
      <c r="AE81" s="149"/>
      <c r="AF81" s="145"/>
      <c r="AG81" s="145"/>
      <c r="AH81" s="149"/>
      <c r="AI81" s="149"/>
      <c r="AJ81" s="149"/>
      <c r="AK81" s="149"/>
      <c r="AL81" s="149"/>
      <c r="AM81" s="149"/>
      <c r="AN81" s="145"/>
      <c r="AO81" s="145"/>
      <c r="AP81" s="149"/>
      <c r="AQ81" s="164">
        <f>R81</f>
        <v>0</v>
      </c>
      <c r="AR81" s="164">
        <v>0</v>
      </c>
      <c r="AS81" s="164">
        <v>0</v>
      </c>
      <c r="AT81" s="165"/>
      <c r="AU81" s="239" t="s">
        <v>538</v>
      </c>
    </row>
    <row r="82" spans="2:47" ht="30" customHeight="1">
      <c r="B82" s="302"/>
      <c r="C82" s="291"/>
      <c r="D82" s="295"/>
      <c r="E82" s="295"/>
      <c r="F82" s="295"/>
      <c r="G82" s="295"/>
      <c r="H82" s="298"/>
      <c r="I82" s="144" t="s">
        <v>520</v>
      </c>
      <c r="J82" s="154" t="s">
        <v>355</v>
      </c>
      <c r="K82" s="146" t="s">
        <v>356</v>
      </c>
      <c r="L82" s="162"/>
      <c r="M82" s="162"/>
      <c r="N82" s="162"/>
      <c r="O82" s="162"/>
      <c r="P82" s="162"/>
      <c r="Q82" s="162"/>
      <c r="R82" s="163">
        <f>SUM(L82:P82)</f>
        <v>0</v>
      </c>
      <c r="S82" s="296"/>
      <c r="T82" s="149"/>
      <c r="U82" s="150"/>
      <c r="V82" s="150"/>
      <c r="W82" s="150"/>
      <c r="X82" s="151"/>
      <c r="Y82" s="292"/>
      <c r="Z82" s="229"/>
      <c r="AA82" s="320"/>
      <c r="AB82" s="317"/>
      <c r="AC82" s="232"/>
      <c r="AD82" s="307"/>
      <c r="AE82" s="149"/>
      <c r="AF82" s="145"/>
      <c r="AG82" s="145"/>
      <c r="AH82" s="149"/>
      <c r="AI82" s="149"/>
      <c r="AJ82" s="149"/>
      <c r="AK82" s="149"/>
      <c r="AL82" s="149"/>
      <c r="AM82" s="149"/>
      <c r="AN82" s="145"/>
      <c r="AO82" s="145"/>
      <c r="AP82" s="149"/>
      <c r="AQ82" s="164">
        <v>-1</v>
      </c>
      <c r="AR82" s="164">
        <v>0</v>
      </c>
      <c r="AS82" s="164">
        <v>0</v>
      </c>
      <c r="AT82" s="165"/>
      <c r="AU82" s="239" t="s">
        <v>538</v>
      </c>
    </row>
    <row r="83" spans="2:47" ht="30" customHeight="1">
      <c r="B83" s="302"/>
      <c r="C83" s="291"/>
      <c r="D83" s="295"/>
      <c r="E83" s="295"/>
      <c r="F83" s="295"/>
      <c r="G83" s="295"/>
      <c r="H83" s="298"/>
      <c r="I83" s="155" t="s">
        <v>521</v>
      </c>
      <c r="J83" s="145" t="s">
        <v>352</v>
      </c>
      <c r="K83" s="146" t="s">
        <v>353</v>
      </c>
      <c r="L83" s="294" t="s">
        <v>370</v>
      </c>
      <c r="M83" s="294"/>
      <c r="N83" s="294"/>
      <c r="O83" s="294"/>
      <c r="P83" s="294"/>
      <c r="Q83" s="294"/>
      <c r="R83" s="294"/>
      <c r="S83" s="296"/>
      <c r="T83" s="149"/>
      <c r="U83" s="150"/>
      <c r="V83" s="150"/>
      <c r="W83" s="150"/>
      <c r="X83" s="151"/>
      <c r="Y83" s="292"/>
      <c r="Z83" s="229"/>
      <c r="AA83" s="320"/>
      <c r="AB83" s="317"/>
      <c r="AC83" s="232"/>
      <c r="AD83" s="307"/>
      <c r="AE83" s="149"/>
      <c r="AF83" s="145"/>
      <c r="AG83" s="145"/>
      <c r="AH83" s="149"/>
      <c r="AI83" s="149"/>
      <c r="AJ83" s="149"/>
      <c r="AK83" s="149"/>
      <c r="AL83" s="149"/>
      <c r="AM83" s="149"/>
      <c r="AN83" s="145"/>
      <c r="AO83" s="145"/>
      <c r="AP83" s="149"/>
      <c r="AQ83" s="164">
        <f>R83</f>
        <v>0</v>
      </c>
      <c r="AR83" s="164">
        <v>0</v>
      </c>
      <c r="AS83" s="164">
        <v>0</v>
      </c>
      <c r="AT83" s="165"/>
    </row>
    <row r="84" spans="2:47" ht="30" customHeight="1">
      <c r="B84" s="302"/>
      <c r="C84" s="291"/>
      <c r="D84" s="295"/>
      <c r="E84" s="295"/>
      <c r="F84" s="295"/>
      <c r="G84" s="295"/>
      <c r="H84" s="298"/>
      <c r="I84" s="155" t="s">
        <v>521</v>
      </c>
      <c r="J84" s="154" t="s">
        <v>355</v>
      </c>
      <c r="K84" s="146" t="s">
        <v>356</v>
      </c>
      <c r="L84" s="294" t="s">
        <v>370</v>
      </c>
      <c r="M84" s="294"/>
      <c r="N84" s="294"/>
      <c r="O84" s="294"/>
      <c r="P84" s="294"/>
      <c r="Q84" s="294"/>
      <c r="R84" s="294"/>
      <c r="S84" s="296"/>
      <c r="T84" s="149"/>
      <c r="U84" s="150"/>
      <c r="V84" s="150"/>
      <c r="W84" s="150"/>
      <c r="X84" s="151"/>
      <c r="Y84" s="292"/>
      <c r="Z84" s="229"/>
      <c r="AA84" s="320"/>
      <c r="AB84" s="317"/>
      <c r="AC84" s="232"/>
      <c r="AD84" s="307"/>
      <c r="AE84" s="149"/>
      <c r="AF84" s="145"/>
      <c r="AG84" s="145"/>
      <c r="AH84" s="149"/>
      <c r="AI84" s="149"/>
      <c r="AJ84" s="149"/>
      <c r="AK84" s="149"/>
      <c r="AL84" s="149"/>
      <c r="AM84" s="149"/>
      <c r="AN84" s="145"/>
      <c r="AO84" s="145"/>
      <c r="AP84" s="149"/>
      <c r="AQ84" s="164">
        <v>0</v>
      </c>
      <c r="AR84" s="164">
        <v>0</v>
      </c>
      <c r="AS84" s="164">
        <v>0</v>
      </c>
      <c r="AT84" s="165"/>
    </row>
    <row r="85" spans="2:47" ht="30" customHeight="1">
      <c r="B85" s="302"/>
      <c r="C85" s="291"/>
      <c r="D85" s="295"/>
      <c r="E85" s="295"/>
      <c r="F85" s="295"/>
      <c r="G85" s="295"/>
      <c r="H85" s="298"/>
      <c r="I85" s="155" t="s">
        <v>522</v>
      </c>
      <c r="J85" s="145" t="s">
        <v>352</v>
      </c>
      <c r="K85" s="146" t="s">
        <v>353</v>
      </c>
      <c r="L85" s="294" t="s">
        <v>370</v>
      </c>
      <c r="M85" s="294"/>
      <c r="N85" s="294"/>
      <c r="O85" s="294"/>
      <c r="P85" s="294"/>
      <c r="Q85" s="294"/>
      <c r="R85" s="294"/>
      <c r="S85" s="296"/>
      <c r="T85" s="149"/>
      <c r="U85" s="150"/>
      <c r="V85" s="150"/>
      <c r="W85" s="150"/>
      <c r="X85" s="151"/>
      <c r="Y85" s="292"/>
      <c r="Z85" s="229"/>
      <c r="AA85" s="320"/>
      <c r="AB85" s="317"/>
      <c r="AC85" s="232"/>
      <c r="AD85" s="307"/>
      <c r="AE85" s="149"/>
      <c r="AF85" s="145"/>
      <c r="AG85" s="145"/>
      <c r="AH85" s="149"/>
      <c r="AI85" s="149"/>
      <c r="AJ85" s="149"/>
      <c r="AK85" s="149"/>
      <c r="AL85" s="149"/>
      <c r="AM85" s="149"/>
      <c r="AN85" s="145"/>
      <c r="AO85" s="145"/>
      <c r="AP85" s="149"/>
      <c r="AQ85" s="164">
        <f>R85</f>
        <v>0</v>
      </c>
      <c r="AR85" s="164">
        <v>0</v>
      </c>
      <c r="AS85" s="164">
        <v>0</v>
      </c>
      <c r="AT85" s="165"/>
    </row>
    <row r="86" spans="2:47" ht="30" customHeight="1">
      <c r="B86" s="302"/>
      <c r="C86" s="291"/>
      <c r="D86" s="295"/>
      <c r="E86" s="295"/>
      <c r="F86" s="295"/>
      <c r="G86" s="295"/>
      <c r="H86" s="298"/>
      <c r="I86" s="155" t="s">
        <v>522</v>
      </c>
      <c r="J86" s="154" t="s">
        <v>355</v>
      </c>
      <c r="K86" s="146" t="s">
        <v>356</v>
      </c>
      <c r="L86" s="294" t="s">
        <v>370</v>
      </c>
      <c r="M86" s="294"/>
      <c r="N86" s="294"/>
      <c r="O86" s="294"/>
      <c r="P86" s="294"/>
      <c r="Q86" s="294"/>
      <c r="R86" s="294"/>
      <c r="S86" s="296"/>
      <c r="T86" s="149"/>
      <c r="U86" s="150"/>
      <c r="V86" s="150"/>
      <c r="W86" s="150"/>
      <c r="X86" s="151"/>
      <c r="Y86" s="292"/>
      <c r="Z86" s="229"/>
      <c r="AA86" s="320"/>
      <c r="AB86" s="317"/>
      <c r="AC86" s="232"/>
      <c r="AD86" s="307"/>
      <c r="AE86" s="149"/>
      <c r="AF86" s="145"/>
      <c r="AG86" s="145"/>
      <c r="AH86" s="149"/>
      <c r="AI86" s="149"/>
      <c r="AJ86" s="149"/>
      <c r="AK86" s="149"/>
      <c r="AL86" s="149"/>
      <c r="AM86" s="149"/>
      <c r="AN86" s="145"/>
      <c r="AO86" s="145"/>
      <c r="AP86" s="149"/>
      <c r="AQ86" s="164">
        <v>0</v>
      </c>
      <c r="AR86" s="164">
        <v>0</v>
      </c>
      <c r="AS86" s="164">
        <v>0</v>
      </c>
      <c r="AT86" s="165"/>
    </row>
    <row r="87" spans="2:47" ht="30" customHeight="1">
      <c r="B87" s="302"/>
      <c r="C87" s="291"/>
      <c r="D87" s="295"/>
      <c r="E87" s="295"/>
      <c r="F87" s="295"/>
      <c r="G87" s="295"/>
      <c r="H87" s="298"/>
      <c r="I87" s="155" t="s">
        <v>523</v>
      </c>
      <c r="J87" s="145" t="s">
        <v>352</v>
      </c>
      <c r="K87" s="146" t="s">
        <v>353</v>
      </c>
      <c r="L87" s="294" t="s">
        <v>370</v>
      </c>
      <c r="M87" s="294"/>
      <c r="N87" s="294"/>
      <c r="O87" s="294"/>
      <c r="P87" s="294"/>
      <c r="Q87" s="294"/>
      <c r="R87" s="294"/>
      <c r="S87" s="296"/>
      <c r="T87" s="150"/>
      <c r="U87" s="150"/>
      <c r="V87" s="150"/>
      <c r="W87" s="150"/>
      <c r="X87" s="151"/>
      <c r="Y87" s="292"/>
      <c r="Z87" s="229"/>
      <c r="AA87" s="320"/>
      <c r="AB87" s="317"/>
      <c r="AC87" s="232"/>
      <c r="AD87" s="307"/>
      <c r="AE87" s="113"/>
      <c r="AF87" s="156"/>
      <c r="AG87" s="156"/>
      <c r="AH87" s="156"/>
      <c r="AI87" s="156"/>
      <c r="AJ87" s="156"/>
      <c r="AK87" s="156"/>
      <c r="AL87" s="113"/>
      <c r="AM87" s="156"/>
      <c r="AN87" s="156"/>
      <c r="AO87" s="113"/>
      <c r="AP87" s="156"/>
      <c r="AQ87" s="164">
        <f>R87</f>
        <v>0</v>
      </c>
      <c r="AR87" s="164">
        <v>0</v>
      </c>
      <c r="AS87" s="164">
        <v>0</v>
      </c>
      <c r="AT87" s="165"/>
    </row>
    <row r="88" spans="2:47" ht="30" customHeight="1">
      <c r="B88" s="302"/>
      <c r="C88" s="291"/>
      <c r="D88" s="295"/>
      <c r="E88" s="295"/>
      <c r="F88" s="295"/>
      <c r="G88" s="295"/>
      <c r="H88" s="298"/>
      <c r="I88" s="155" t="s">
        <v>523</v>
      </c>
      <c r="J88" s="154" t="s">
        <v>355</v>
      </c>
      <c r="K88" s="146" t="s">
        <v>356</v>
      </c>
      <c r="L88" s="294" t="s">
        <v>370</v>
      </c>
      <c r="M88" s="294"/>
      <c r="N88" s="294"/>
      <c r="O88" s="294"/>
      <c r="P88" s="294"/>
      <c r="Q88" s="294"/>
      <c r="R88" s="294"/>
      <c r="S88" s="296"/>
      <c r="T88" s="149"/>
      <c r="U88" s="150"/>
      <c r="V88" s="150"/>
      <c r="W88" s="150"/>
      <c r="X88" s="151"/>
      <c r="Y88" s="292"/>
      <c r="Z88" s="229"/>
      <c r="AA88" s="320"/>
      <c r="AB88" s="317"/>
      <c r="AC88" s="232"/>
      <c r="AD88" s="307"/>
      <c r="AE88" s="149"/>
      <c r="AF88" s="145"/>
      <c r="AG88" s="145"/>
      <c r="AH88" s="149"/>
      <c r="AI88" s="149"/>
      <c r="AJ88" s="149"/>
      <c r="AK88" s="149"/>
      <c r="AL88" s="149"/>
      <c r="AM88" s="149"/>
      <c r="AN88" s="145"/>
      <c r="AO88" s="145"/>
      <c r="AP88" s="149"/>
      <c r="AQ88" s="164">
        <f>R88</f>
        <v>0</v>
      </c>
      <c r="AR88" s="164">
        <v>0</v>
      </c>
      <c r="AS88" s="164">
        <v>0</v>
      </c>
      <c r="AT88" s="164"/>
    </row>
    <row r="89" spans="2:47" ht="30" customHeight="1">
      <c r="B89" s="302"/>
      <c r="C89" s="291"/>
      <c r="D89" s="295"/>
      <c r="E89" s="295"/>
      <c r="F89" s="295"/>
      <c r="G89" s="295"/>
      <c r="H89" s="298"/>
      <c r="I89" s="145" t="s">
        <v>524</v>
      </c>
      <c r="J89" s="145" t="s">
        <v>352</v>
      </c>
      <c r="K89" s="146" t="s">
        <v>353</v>
      </c>
      <c r="L89" s="162"/>
      <c r="M89" s="162"/>
      <c r="N89" s="162"/>
      <c r="O89" s="162"/>
      <c r="P89" s="162"/>
      <c r="Q89" s="162"/>
      <c r="R89" s="163">
        <f>SUM(L89:P89)</f>
        <v>0</v>
      </c>
      <c r="S89" s="296"/>
      <c r="T89" s="149"/>
      <c r="U89" s="150"/>
      <c r="V89" s="150"/>
      <c r="W89" s="150"/>
      <c r="X89" s="151"/>
      <c r="Y89" s="292"/>
      <c r="Z89" s="229"/>
      <c r="AA89" s="320"/>
      <c r="AB89" s="317"/>
      <c r="AC89" s="232"/>
      <c r="AD89" s="307"/>
      <c r="AE89" s="149"/>
      <c r="AF89" s="145"/>
      <c r="AG89" s="145"/>
      <c r="AH89" s="149"/>
      <c r="AI89" s="149"/>
      <c r="AJ89" s="149"/>
      <c r="AK89" s="149"/>
      <c r="AL89" s="149"/>
      <c r="AM89" s="149"/>
      <c r="AN89" s="145"/>
      <c r="AO89" s="145"/>
      <c r="AP89" s="149"/>
      <c r="AQ89" s="164">
        <f>R89</f>
        <v>0</v>
      </c>
      <c r="AR89" s="164">
        <v>0</v>
      </c>
      <c r="AS89" s="164">
        <v>0</v>
      </c>
      <c r="AT89" s="164"/>
      <c r="AU89" s="239" t="s">
        <v>538</v>
      </c>
    </row>
    <row r="90" spans="2:47" ht="30" customHeight="1">
      <c r="B90" s="302"/>
      <c r="C90" s="291"/>
      <c r="D90" s="295"/>
      <c r="E90" s="295"/>
      <c r="F90" s="295"/>
      <c r="G90" s="295"/>
      <c r="H90" s="298"/>
      <c r="I90" s="145" t="s">
        <v>524</v>
      </c>
      <c r="J90" s="154" t="s">
        <v>355</v>
      </c>
      <c r="K90" s="146" t="s">
        <v>356</v>
      </c>
      <c r="L90" s="162"/>
      <c r="M90" s="162"/>
      <c r="N90" s="162"/>
      <c r="O90" s="162"/>
      <c r="P90" s="162"/>
      <c r="Q90" s="162"/>
      <c r="R90" s="163">
        <f>SUM(L90:P90)</f>
        <v>0</v>
      </c>
      <c r="S90" s="296"/>
      <c r="T90" s="149"/>
      <c r="U90" s="150"/>
      <c r="V90" s="150"/>
      <c r="W90" s="150"/>
      <c r="X90" s="151"/>
      <c r="Y90" s="292"/>
      <c r="Z90" s="229"/>
      <c r="AA90" s="320"/>
      <c r="AB90" s="317"/>
      <c r="AC90" s="232"/>
      <c r="AD90" s="307"/>
      <c r="AE90" s="149"/>
      <c r="AF90" s="145"/>
      <c r="AG90" s="145"/>
      <c r="AH90" s="149"/>
      <c r="AI90" s="149"/>
      <c r="AJ90" s="149"/>
      <c r="AK90" s="149"/>
      <c r="AL90" s="149"/>
      <c r="AM90" s="149"/>
      <c r="AN90" s="145"/>
      <c r="AO90" s="145"/>
      <c r="AP90" s="149"/>
      <c r="AQ90" s="164">
        <f>R90</f>
        <v>0</v>
      </c>
      <c r="AR90" s="164">
        <v>0</v>
      </c>
      <c r="AS90" s="164">
        <v>0</v>
      </c>
      <c r="AT90" s="164"/>
      <c r="AU90" s="239" t="s">
        <v>538</v>
      </c>
    </row>
    <row r="91" spans="2:47" ht="30" customHeight="1">
      <c r="B91" s="302"/>
      <c r="C91" s="291"/>
      <c r="D91" s="295"/>
      <c r="E91" s="295"/>
      <c r="F91" s="295"/>
      <c r="G91" s="295"/>
      <c r="H91" s="298"/>
      <c r="I91" s="158" t="s">
        <v>531</v>
      </c>
      <c r="J91" s="154" t="s">
        <v>355</v>
      </c>
      <c r="K91" s="146" t="s">
        <v>356</v>
      </c>
      <c r="L91" s="162"/>
      <c r="M91" s="162"/>
      <c r="N91" s="162"/>
      <c r="O91" s="162"/>
      <c r="P91" s="162"/>
      <c r="Q91" s="162"/>
      <c r="R91" s="163">
        <f>SUM(L91:P91)</f>
        <v>0</v>
      </c>
      <c r="S91" s="296"/>
      <c r="T91" s="149"/>
      <c r="U91" s="150"/>
      <c r="V91" s="150"/>
      <c r="W91" s="150"/>
      <c r="X91" s="151"/>
      <c r="Y91" s="292"/>
      <c r="Z91" s="229"/>
      <c r="AA91" s="320"/>
      <c r="AB91" s="317"/>
      <c r="AC91" s="232"/>
      <c r="AD91" s="162"/>
      <c r="AE91" s="149"/>
      <c r="AF91" s="145"/>
      <c r="AG91" s="145"/>
      <c r="AH91" s="149"/>
      <c r="AI91" s="149"/>
      <c r="AJ91" s="149"/>
      <c r="AK91" s="149"/>
      <c r="AL91" s="149"/>
      <c r="AM91" s="149"/>
      <c r="AN91" s="145"/>
      <c r="AO91" s="145"/>
      <c r="AP91" s="149"/>
      <c r="AQ91" s="164">
        <v>0</v>
      </c>
      <c r="AR91" s="164">
        <v>0</v>
      </c>
      <c r="AS91" s="164">
        <v>0</v>
      </c>
      <c r="AT91" s="164"/>
      <c r="AU91" s="239" t="s">
        <v>538</v>
      </c>
    </row>
    <row r="92" spans="2:47" ht="30" customHeight="1">
      <c r="B92" s="302"/>
      <c r="C92" s="291"/>
      <c r="D92" s="295"/>
      <c r="E92" s="295"/>
      <c r="F92" s="295"/>
      <c r="G92" s="295"/>
      <c r="H92" s="298"/>
      <c r="I92" s="145" t="s">
        <v>245</v>
      </c>
      <c r="J92" s="145" t="s">
        <v>352</v>
      </c>
      <c r="K92" s="146" t="s">
        <v>360</v>
      </c>
      <c r="L92" s="145"/>
      <c r="M92" s="145"/>
      <c r="N92" s="145"/>
      <c r="O92" s="145"/>
      <c r="P92" s="145"/>
      <c r="Q92" s="145"/>
      <c r="R92" s="163">
        <f>SUM(L92:P92)</f>
        <v>0</v>
      </c>
      <c r="S92" s="296"/>
      <c r="T92" s="145"/>
      <c r="U92" s="150"/>
      <c r="V92" s="150"/>
      <c r="W92" s="150"/>
      <c r="X92" s="151"/>
      <c r="Y92" s="292"/>
      <c r="Z92" s="229"/>
      <c r="AA92" s="321"/>
      <c r="AB92" s="318"/>
      <c r="AC92" s="232"/>
      <c r="AD92" s="149"/>
      <c r="AE92" s="145" t="s">
        <v>157</v>
      </c>
      <c r="AF92" s="145"/>
      <c r="AG92" s="145"/>
      <c r="AH92" s="145"/>
      <c r="AI92" s="145"/>
      <c r="AJ92" s="145"/>
      <c r="AK92" s="145"/>
      <c r="AL92" s="145"/>
      <c r="AM92" s="145"/>
      <c r="AN92" s="145"/>
      <c r="AO92" s="145"/>
      <c r="AP92" s="145"/>
      <c r="AQ92" s="156">
        <f>R92</f>
        <v>0</v>
      </c>
      <c r="AR92" s="156">
        <v>0</v>
      </c>
      <c r="AS92" s="156">
        <v>0</v>
      </c>
      <c r="AT92" s="156"/>
      <c r="AU92" s="239" t="s">
        <v>538</v>
      </c>
    </row>
    <row r="93" spans="2:47" s="159" customFormat="1" ht="21" customHeight="1">
      <c r="B93" s="302"/>
      <c r="C93" s="160"/>
      <c r="D93" s="293"/>
      <c r="E93" s="293"/>
      <c r="F93" s="293"/>
      <c r="G93" s="293"/>
      <c r="H93" s="293"/>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row>
    <row r="94" spans="2:47" ht="29.25" customHeight="1">
      <c r="B94" s="302"/>
      <c r="C94" s="291" t="s">
        <v>369</v>
      </c>
      <c r="D94" s="295" t="s">
        <v>373</v>
      </c>
      <c r="E94" s="297"/>
      <c r="F94" s="297" t="s">
        <v>141</v>
      </c>
      <c r="G94" s="295" t="str">
        <f>VLOOKUP(F94,BCC,2,FALSE())</f>
        <v>Développement de son projet professionnel et enrichissement de sa discipline par des savoirs connexes</v>
      </c>
      <c r="H94" s="298"/>
      <c r="I94" s="167" t="s">
        <v>526</v>
      </c>
      <c r="J94" s="169" t="s">
        <v>352</v>
      </c>
      <c r="K94" s="146" t="s">
        <v>360</v>
      </c>
      <c r="L94" s="149"/>
      <c r="M94" s="149"/>
      <c r="N94" s="149">
        <v>10</v>
      </c>
      <c r="O94" s="149"/>
      <c r="P94" s="149"/>
      <c r="Q94" s="149"/>
      <c r="R94" s="163">
        <f t="shared" ref="R94:R99" si="2">SUM(L94:P94)</f>
        <v>10</v>
      </c>
      <c r="S94" s="296"/>
      <c r="T94" s="149">
        <v>2</v>
      </c>
      <c r="U94" s="150"/>
      <c r="V94" s="150"/>
      <c r="W94" s="150"/>
      <c r="X94" s="151"/>
      <c r="Y94" s="292">
        <v>3</v>
      </c>
      <c r="Z94" s="300"/>
      <c r="AA94" s="315" t="s">
        <v>501</v>
      </c>
      <c r="AB94" s="315" t="s">
        <v>497</v>
      </c>
      <c r="AC94" s="232"/>
      <c r="AD94" s="149">
        <v>1</v>
      </c>
      <c r="AE94" s="149"/>
      <c r="AF94" s="145" t="s">
        <v>157</v>
      </c>
      <c r="AG94" s="145"/>
      <c r="AH94" s="149"/>
      <c r="AI94" s="149"/>
      <c r="AJ94" s="149"/>
      <c r="AK94" s="149"/>
      <c r="AL94" s="149"/>
      <c r="AM94" s="149"/>
      <c r="AN94" s="145"/>
      <c r="AO94" s="145"/>
      <c r="AP94" s="149"/>
      <c r="AQ94" s="156">
        <f t="shared" ref="AQ94:AQ99" si="3">R94</f>
        <v>10</v>
      </c>
      <c r="AR94" s="156">
        <v>0</v>
      </c>
      <c r="AS94" s="156">
        <v>0</v>
      </c>
      <c r="AT94" s="113" t="s">
        <v>367</v>
      </c>
    </row>
    <row r="95" spans="2:47" ht="24" customHeight="1">
      <c r="B95" s="302"/>
      <c r="C95" s="291"/>
      <c r="D95" s="295"/>
      <c r="E95" s="297"/>
      <c r="F95" s="297"/>
      <c r="G95" s="295"/>
      <c r="H95" s="298"/>
      <c r="I95" s="167" t="s">
        <v>525</v>
      </c>
      <c r="J95" s="169" t="s">
        <v>352</v>
      </c>
      <c r="K95" s="146" t="s">
        <v>360</v>
      </c>
      <c r="L95" s="149"/>
      <c r="M95" s="149"/>
      <c r="N95" s="149">
        <v>3</v>
      </c>
      <c r="O95" s="149"/>
      <c r="P95" s="149"/>
      <c r="Q95" s="149"/>
      <c r="R95" s="163">
        <f t="shared" si="2"/>
        <v>3</v>
      </c>
      <c r="S95" s="296"/>
      <c r="T95" s="149">
        <v>8</v>
      </c>
      <c r="U95" s="150"/>
      <c r="V95" s="150"/>
      <c r="W95" s="150"/>
      <c r="X95" s="151"/>
      <c r="Y95" s="292"/>
      <c r="Z95" s="300"/>
      <c r="AA95" s="315"/>
      <c r="AB95" s="315"/>
      <c r="AC95" s="232"/>
      <c r="AD95" s="149"/>
      <c r="AE95" s="149"/>
      <c r="AF95" s="145" t="s">
        <v>157</v>
      </c>
      <c r="AG95" s="145"/>
      <c r="AH95" s="149"/>
      <c r="AI95" s="149"/>
      <c r="AJ95" s="149"/>
      <c r="AK95" s="149"/>
      <c r="AL95" s="149"/>
      <c r="AM95" s="149"/>
      <c r="AN95" s="145"/>
      <c r="AO95" s="145"/>
      <c r="AP95" s="149"/>
      <c r="AQ95" s="156">
        <f t="shared" si="3"/>
        <v>3</v>
      </c>
      <c r="AR95" s="156">
        <v>0</v>
      </c>
      <c r="AS95" s="156">
        <v>0</v>
      </c>
      <c r="AT95" s="113" t="s">
        <v>367</v>
      </c>
    </row>
    <row r="96" spans="2:47" ht="30" customHeight="1">
      <c r="B96" s="302"/>
      <c r="C96" s="291"/>
      <c r="D96" s="295"/>
      <c r="E96" s="297"/>
      <c r="F96" s="297"/>
      <c r="G96" s="295"/>
      <c r="H96" s="298"/>
      <c r="I96" s="167" t="s">
        <v>527</v>
      </c>
      <c r="J96" s="169" t="s">
        <v>352</v>
      </c>
      <c r="K96" s="146" t="s">
        <v>360</v>
      </c>
      <c r="L96" s="149"/>
      <c r="M96" s="149"/>
      <c r="N96" s="149">
        <v>4</v>
      </c>
      <c r="O96" s="149"/>
      <c r="P96" s="149"/>
      <c r="Q96" s="149"/>
      <c r="R96" s="163">
        <f t="shared" si="2"/>
        <v>4</v>
      </c>
      <c r="S96" s="296"/>
      <c r="T96" s="149">
        <v>6</v>
      </c>
      <c r="U96" s="150"/>
      <c r="V96" s="150"/>
      <c r="W96" s="150"/>
      <c r="X96" s="151"/>
      <c r="Y96" s="292"/>
      <c r="Z96" s="300"/>
      <c r="AA96" s="315"/>
      <c r="AB96" s="315"/>
      <c r="AC96" s="232"/>
      <c r="AD96" s="149">
        <v>2</v>
      </c>
      <c r="AE96" s="149" t="s">
        <v>157</v>
      </c>
      <c r="AF96" s="145"/>
      <c r="AG96" s="145"/>
      <c r="AH96" s="149"/>
      <c r="AI96" s="149"/>
      <c r="AJ96" s="149"/>
      <c r="AK96" s="149"/>
      <c r="AL96" s="149"/>
      <c r="AM96" s="149"/>
      <c r="AN96" s="145"/>
      <c r="AO96" s="145"/>
      <c r="AP96" s="149"/>
      <c r="AQ96" s="156">
        <f t="shared" si="3"/>
        <v>4</v>
      </c>
      <c r="AR96" s="156">
        <v>0</v>
      </c>
      <c r="AS96" s="156">
        <v>0</v>
      </c>
      <c r="AT96" s="113" t="s">
        <v>367</v>
      </c>
    </row>
    <row r="97" spans="2:47" ht="30" customHeight="1">
      <c r="B97" s="302"/>
      <c r="C97" s="291"/>
      <c r="D97" s="295"/>
      <c r="E97" s="297"/>
      <c r="F97" s="297"/>
      <c r="G97" s="295"/>
      <c r="H97" s="298"/>
      <c r="I97" s="145" t="s">
        <v>528</v>
      </c>
      <c r="J97" s="169" t="s">
        <v>352</v>
      </c>
      <c r="K97" s="146" t="s">
        <v>368</v>
      </c>
      <c r="L97" s="149"/>
      <c r="M97" s="149"/>
      <c r="N97" s="149">
        <v>24</v>
      </c>
      <c r="O97" s="149"/>
      <c r="P97" s="149"/>
      <c r="Q97" s="149"/>
      <c r="R97" s="163">
        <f t="shared" si="2"/>
        <v>24</v>
      </c>
      <c r="S97" s="296"/>
      <c r="T97" s="149"/>
      <c r="U97" s="150"/>
      <c r="V97" s="150"/>
      <c r="W97" s="150"/>
      <c r="X97" s="151"/>
      <c r="Y97" s="292"/>
      <c r="Z97" s="300"/>
      <c r="AA97" s="315"/>
      <c r="AB97" s="315"/>
      <c r="AC97" s="232"/>
      <c r="AD97" s="149"/>
      <c r="AE97" s="149" t="s">
        <v>157</v>
      </c>
      <c r="AF97" s="145"/>
      <c r="AG97" s="145"/>
      <c r="AH97" s="149"/>
      <c r="AI97" s="149" t="s">
        <v>157</v>
      </c>
      <c r="AJ97" s="149"/>
      <c r="AK97" s="149"/>
      <c r="AL97" s="149"/>
      <c r="AM97" s="149"/>
      <c r="AN97" s="145"/>
      <c r="AO97" s="145"/>
      <c r="AP97" s="149"/>
      <c r="AQ97" s="156">
        <f t="shared" si="3"/>
        <v>24</v>
      </c>
      <c r="AR97" s="156">
        <v>0</v>
      </c>
      <c r="AS97" s="156">
        <v>0</v>
      </c>
      <c r="AT97" s="156"/>
    </row>
    <row r="98" spans="2:47" ht="30" customHeight="1">
      <c r="B98" s="302"/>
      <c r="C98" s="291"/>
      <c r="D98" s="295"/>
      <c r="E98" s="297"/>
      <c r="F98" s="297"/>
      <c r="G98" s="295"/>
      <c r="H98" s="298"/>
      <c r="I98" s="167" t="s">
        <v>529</v>
      </c>
      <c r="J98" s="169" t="s">
        <v>352</v>
      </c>
      <c r="K98" s="146" t="s">
        <v>356</v>
      </c>
      <c r="L98" s="149"/>
      <c r="M98" s="149"/>
      <c r="N98" s="253">
        <v>2</v>
      </c>
      <c r="O98" s="245"/>
      <c r="P98" s="246"/>
      <c r="Q98" s="246"/>
      <c r="R98" s="163">
        <v>2</v>
      </c>
      <c r="S98" s="296"/>
      <c r="T98" s="149"/>
      <c r="U98" s="150"/>
      <c r="V98" s="150"/>
      <c r="W98" s="150"/>
      <c r="X98" s="151"/>
      <c r="Y98" s="292"/>
      <c r="Z98" s="300"/>
      <c r="AA98" s="315"/>
      <c r="AB98" s="315"/>
      <c r="AC98" s="232"/>
      <c r="AD98" s="149">
        <v>2</v>
      </c>
      <c r="AE98" s="149"/>
      <c r="AF98" s="145"/>
      <c r="AG98" s="145"/>
      <c r="AH98" s="149"/>
      <c r="AI98" s="149"/>
      <c r="AJ98" s="149"/>
      <c r="AK98" s="149"/>
      <c r="AL98" s="149"/>
      <c r="AM98" s="149"/>
      <c r="AN98" s="145"/>
      <c r="AO98" s="145"/>
      <c r="AP98" s="149"/>
      <c r="AQ98" s="156">
        <f t="shared" si="3"/>
        <v>2</v>
      </c>
      <c r="AR98" s="156">
        <v>0</v>
      </c>
      <c r="AS98" s="156">
        <v>0</v>
      </c>
      <c r="AT98" s="113" t="s">
        <v>374</v>
      </c>
    </row>
    <row r="99" spans="2:47" ht="30" customHeight="1">
      <c r="B99" s="302"/>
      <c r="C99" s="291"/>
      <c r="D99" s="295"/>
      <c r="E99" s="297"/>
      <c r="F99" s="297"/>
      <c r="G99" s="295"/>
      <c r="H99" s="298"/>
      <c r="I99" s="167" t="s">
        <v>530</v>
      </c>
      <c r="J99" s="145" t="s">
        <v>352</v>
      </c>
      <c r="K99" s="146" t="s">
        <v>356</v>
      </c>
      <c r="L99" s="145"/>
      <c r="M99" s="149"/>
      <c r="N99" s="149">
        <v>12</v>
      </c>
      <c r="O99" s="149"/>
      <c r="P99" s="149"/>
      <c r="Q99" s="149"/>
      <c r="R99" s="163">
        <f t="shared" si="2"/>
        <v>12</v>
      </c>
      <c r="S99" s="296"/>
      <c r="T99" s="145"/>
      <c r="U99" s="150"/>
      <c r="V99" s="150"/>
      <c r="W99" s="150"/>
      <c r="X99" s="151"/>
      <c r="Y99" s="292"/>
      <c r="Z99" s="300"/>
      <c r="AA99" s="315"/>
      <c r="AB99" s="315"/>
      <c r="AC99" s="232"/>
      <c r="AD99" s="162"/>
      <c r="AE99" s="145"/>
      <c r="AF99" s="145"/>
      <c r="AG99" s="145"/>
      <c r="AH99" s="145"/>
      <c r="AI99" s="145"/>
      <c r="AJ99" s="145"/>
      <c r="AK99" s="145"/>
      <c r="AL99" s="145"/>
      <c r="AM99" s="145"/>
      <c r="AN99" s="145"/>
      <c r="AO99" s="145"/>
      <c r="AP99" s="145"/>
      <c r="AQ99" s="164">
        <f t="shared" si="3"/>
        <v>12</v>
      </c>
      <c r="AR99" s="164">
        <v>0</v>
      </c>
      <c r="AS99" s="164">
        <v>0</v>
      </c>
      <c r="AT99" s="164"/>
    </row>
    <row r="100" spans="2:47" s="159" customFormat="1" ht="21" customHeight="1">
      <c r="C100" s="160"/>
      <c r="D100" s="293"/>
      <c r="E100" s="293"/>
      <c r="F100" s="293"/>
      <c r="G100" s="293"/>
      <c r="H100" s="293"/>
      <c r="I100" s="161"/>
      <c r="J100" s="161"/>
      <c r="K100" s="161"/>
      <c r="L100" s="250"/>
      <c r="M100" s="250"/>
      <c r="N100" s="250"/>
      <c r="O100" s="250"/>
      <c r="P100" s="250"/>
      <c r="Q100" s="250"/>
      <c r="R100" s="250"/>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row>
    <row r="101" spans="2:47" ht="30" customHeight="1">
      <c r="B101" s="303" t="s">
        <v>495</v>
      </c>
      <c r="C101" s="291" t="s">
        <v>375</v>
      </c>
      <c r="D101" s="295" t="s">
        <v>376</v>
      </c>
      <c r="E101" s="306"/>
      <c r="F101" s="306" t="s">
        <v>116</v>
      </c>
      <c r="G101" s="295" t="str">
        <f>VLOOKUP(F101,BCC,2,FALSE())</f>
        <v>Identification des aspects relevant de l'EEA dans un système complexe</v>
      </c>
      <c r="H101" s="298">
        <v>1</v>
      </c>
      <c r="I101" s="144" t="s">
        <v>541</v>
      </c>
      <c r="J101" s="145" t="s">
        <v>352</v>
      </c>
      <c r="K101" s="146" t="s">
        <v>353</v>
      </c>
      <c r="L101" s="147"/>
      <c r="M101" s="147"/>
      <c r="N101" s="147">
        <v>24</v>
      </c>
      <c r="O101" s="147"/>
      <c r="P101" s="147"/>
      <c r="Q101" s="147"/>
      <c r="R101" s="148">
        <f t="shared" ref="R101:R102" si="4">SUM(L101:P101)</f>
        <v>24</v>
      </c>
      <c r="S101" s="296">
        <f>SUM(R101:R111)</f>
        <v>222</v>
      </c>
      <c r="T101" s="252"/>
      <c r="U101" s="150"/>
      <c r="V101" s="150"/>
      <c r="W101" s="150"/>
      <c r="X101" s="251"/>
      <c r="Y101" s="292">
        <v>4</v>
      </c>
      <c r="Z101" s="312">
        <v>8</v>
      </c>
      <c r="AA101" s="322" t="s">
        <v>496</v>
      </c>
      <c r="AB101" s="322" t="s">
        <v>497</v>
      </c>
      <c r="AC101" s="342" t="s">
        <v>498</v>
      </c>
      <c r="AD101" s="308">
        <v>4</v>
      </c>
      <c r="AE101" s="252"/>
      <c r="AF101" s="145"/>
      <c r="AG101" s="145"/>
      <c r="AH101" s="252"/>
      <c r="AI101" s="147"/>
      <c r="AJ101" s="147"/>
      <c r="AK101" s="147"/>
      <c r="AL101" s="147"/>
      <c r="AM101" s="252"/>
      <c r="AN101" s="145"/>
      <c r="AO101" s="145"/>
      <c r="AP101" s="252"/>
      <c r="AQ101" s="152">
        <f>R101</f>
        <v>24</v>
      </c>
      <c r="AR101" s="152">
        <v>0</v>
      </c>
      <c r="AS101" s="152">
        <v>0</v>
      </c>
      <c r="AT101" s="153" t="s">
        <v>354</v>
      </c>
      <c r="AU101" t="s">
        <v>540</v>
      </c>
    </row>
    <row r="102" spans="2:47" ht="30" customHeight="1">
      <c r="B102" s="304"/>
      <c r="C102" s="291"/>
      <c r="D102" s="295"/>
      <c r="E102" s="306"/>
      <c r="F102" s="306"/>
      <c r="G102" s="295"/>
      <c r="H102" s="298"/>
      <c r="I102" s="144" t="s">
        <v>542</v>
      </c>
      <c r="J102" s="191" t="s">
        <v>355</v>
      </c>
      <c r="K102" s="146" t="s">
        <v>356</v>
      </c>
      <c r="L102" s="147"/>
      <c r="M102" s="147"/>
      <c r="N102" s="147">
        <v>24</v>
      </c>
      <c r="O102" s="147"/>
      <c r="P102" s="147"/>
      <c r="Q102" s="147"/>
      <c r="R102" s="148">
        <f t="shared" si="4"/>
        <v>24</v>
      </c>
      <c r="S102" s="296"/>
      <c r="T102" s="252"/>
      <c r="U102" s="150"/>
      <c r="V102" s="150"/>
      <c r="W102" s="150"/>
      <c r="X102" s="251"/>
      <c r="Y102" s="292"/>
      <c r="Z102" s="313"/>
      <c r="AA102" s="323"/>
      <c r="AB102" s="323"/>
      <c r="AC102" s="343"/>
      <c r="AD102" s="308"/>
      <c r="AE102" s="252"/>
      <c r="AF102" s="145"/>
      <c r="AG102" s="145"/>
      <c r="AH102" s="252"/>
      <c r="AI102" s="147"/>
      <c r="AJ102" s="147"/>
      <c r="AK102" s="147"/>
      <c r="AL102" s="147"/>
      <c r="AM102" s="252"/>
      <c r="AN102" s="145"/>
      <c r="AO102" s="145"/>
      <c r="AP102" s="252"/>
      <c r="AQ102" s="152"/>
      <c r="AR102" s="152"/>
      <c r="AS102" s="152"/>
      <c r="AT102" s="153"/>
      <c r="AU102" t="s">
        <v>540</v>
      </c>
    </row>
    <row r="103" spans="2:47" ht="30" customHeight="1">
      <c r="B103" s="304"/>
      <c r="C103" s="291"/>
      <c r="D103" s="295"/>
      <c r="E103" s="306"/>
      <c r="F103" s="306"/>
      <c r="G103" s="295"/>
      <c r="H103" s="298"/>
      <c r="I103" s="144" t="s">
        <v>509</v>
      </c>
      <c r="J103" s="191" t="s">
        <v>355</v>
      </c>
      <c r="K103" s="146" t="s">
        <v>356</v>
      </c>
      <c r="L103" s="170">
        <v>40</v>
      </c>
      <c r="M103" s="170"/>
      <c r="N103" s="170"/>
      <c r="O103" s="170"/>
      <c r="P103" s="170"/>
      <c r="Q103" s="170"/>
      <c r="R103" s="148">
        <f t="shared" ref="R103" si="5">SUM(L103:P103)</f>
        <v>40</v>
      </c>
      <c r="S103" s="296"/>
      <c r="T103" s="252"/>
      <c r="U103" s="150"/>
      <c r="V103" s="150"/>
      <c r="W103" s="150"/>
      <c r="X103" s="251"/>
      <c r="Y103" s="292"/>
      <c r="Z103" s="313"/>
      <c r="AA103" s="323"/>
      <c r="AB103" s="323"/>
      <c r="AC103" s="343"/>
      <c r="AD103" s="308"/>
      <c r="AE103" s="252"/>
      <c r="AF103" s="145"/>
      <c r="AG103" s="145"/>
      <c r="AH103" s="252"/>
      <c r="AI103" s="147"/>
      <c r="AJ103" s="147"/>
      <c r="AK103" s="147"/>
      <c r="AL103" s="147"/>
      <c r="AM103" s="252"/>
      <c r="AN103" s="145"/>
      <c r="AO103" s="145"/>
      <c r="AP103" s="252"/>
      <c r="AQ103" s="152"/>
      <c r="AR103" s="152"/>
      <c r="AS103" s="152"/>
      <c r="AT103" s="153"/>
    </row>
    <row r="104" spans="2:47" ht="30" customHeight="1">
      <c r="B104" s="304"/>
      <c r="C104" s="291"/>
      <c r="D104" s="295"/>
      <c r="E104" s="306"/>
      <c r="F104" s="306"/>
      <c r="G104" s="295"/>
      <c r="H104" s="298"/>
      <c r="I104" s="155" t="s">
        <v>510</v>
      </c>
      <c r="J104" s="145" t="s">
        <v>352</v>
      </c>
      <c r="K104" s="146" t="s">
        <v>353</v>
      </c>
      <c r="L104" s="170"/>
      <c r="M104" s="170">
        <v>12</v>
      </c>
      <c r="N104" s="170">
        <v>8</v>
      </c>
      <c r="O104" s="170">
        <v>8</v>
      </c>
      <c r="P104" s="170"/>
      <c r="Q104" s="170"/>
      <c r="R104" s="148">
        <f t="shared" ref="R104:R107" si="6">SUM(L104:P104)</f>
        <v>28</v>
      </c>
      <c r="S104" s="296"/>
      <c r="T104" s="150"/>
      <c r="U104" s="150"/>
      <c r="V104" s="150"/>
      <c r="W104" s="150"/>
      <c r="X104" s="151"/>
      <c r="Y104" s="292"/>
      <c r="Z104" s="313"/>
      <c r="AA104" s="323"/>
      <c r="AB104" s="323"/>
      <c r="AC104" s="343"/>
      <c r="AD104" s="308"/>
      <c r="AE104" s="113"/>
      <c r="AF104" s="156"/>
      <c r="AG104" s="156"/>
      <c r="AH104" s="156"/>
      <c r="AI104" s="157"/>
      <c r="AJ104" s="157"/>
      <c r="AK104" s="157"/>
      <c r="AL104" s="153"/>
      <c r="AM104" s="156"/>
      <c r="AN104" s="156"/>
      <c r="AO104" s="113"/>
      <c r="AP104" s="156"/>
      <c r="AQ104" s="152">
        <f>R104</f>
        <v>28</v>
      </c>
      <c r="AR104" s="152">
        <v>0</v>
      </c>
      <c r="AS104" s="152">
        <v>0</v>
      </c>
      <c r="AT104" s="153" t="s">
        <v>358</v>
      </c>
      <c r="AU104" t="s">
        <v>540</v>
      </c>
    </row>
    <row r="105" spans="2:47" ht="30" customHeight="1">
      <c r="B105" s="304"/>
      <c r="C105" s="291"/>
      <c r="D105" s="295"/>
      <c r="E105" s="306"/>
      <c r="F105" s="306"/>
      <c r="G105" s="295"/>
      <c r="H105" s="298"/>
      <c r="I105" s="155" t="s">
        <v>510</v>
      </c>
      <c r="J105" s="154" t="s">
        <v>355</v>
      </c>
      <c r="K105" s="146" t="s">
        <v>356</v>
      </c>
      <c r="L105" s="170"/>
      <c r="M105" s="170"/>
      <c r="N105" s="170">
        <v>4</v>
      </c>
      <c r="O105" s="170"/>
      <c r="P105" s="170"/>
      <c r="Q105" s="170"/>
      <c r="R105" s="148">
        <f t="shared" si="6"/>
        <v>4</v>
      </c>
      <c r="S105" s="296"/>
      <c r="T105" s="150"/>
      <c r="U105" s="150"/>
      <c r="V105" s="150"/>
      <c r="W105" s="150"/>
      <c r="X105" s="151"/>
      <c r="Y105" s="292"/>
      <c r="Z105" s="313"/>
      <c r="AA105" s="323"/>
      <c r="AB105" s="323"/>
      <c r="AC105" s="343"/>
      <c r="AD105" s="308"/>
      <c r="AE105" s="113"/>
      <c r="AF105" s="156"/>
      <c r="AG105" s="156"/>
      <c r="AH105" s="156"/>
      <c r="AI105" s="157"/>
      <c r="AJ105" s="157"/>
      <c r="AK105" s="157"/>
      <c r="AL105" s="153"/>
      <c r="AM105" s="156"/>
      <c r="AN105" s="156"/>
      <c r="AO105" s="113"/>
      <c r="AP105" s="156"/>
      <c r="AQ105" s="152"/>
      <c r="AR105" s="152"/>
      <c r="AS105" s="152"/>
      <c r="AT105" s="153"/>
      <c r="AU105" t="s">
        <v>540</v>
      </c>
    </row>
    <row r="106" spans="2:47" ht="30" customHeight="1">
      <c r="B106" s="304"/>
      <c r="C106" s="291"/>
      <c r="D106" s="295"/>
      <c r="E106" s="306"/>
      <c r="F106" s="306"/>
      <c r="G106" s="295"/>
      <c r="H106" s="298"/>
      <c r="I106" s="155" t="s">
        <v>511</v>
      </c>
      <c r="J106" s="145" t="s">
        <v>352</v>
      </c>
      <c r="K106" s="146" t="s">
        <v>353</v>
      </c>
      <c r="L106" s="170"/>
      <c r="M106" s="170">
        <v>12</v>
      </c>
      <c r="N106" s="170">
        <v>26</v>
      </c>
      <c r="O106" s="170">
        <v>12</v>
      </c>
      <c r="P106" s="170"/>
      <c r="Q106" s="170"/>
      <c r="R106" s="148">
        <f t="shared" si="6"/>
        <v>50</v>
      </c>
      <c r="S106" s="296"/>
      <c r="T106" s="149"/>
      <c r="U106" s="150"/>
      <c r="V106" s="150"/>
      <c r="W106" s="150"/>
      <c r="X106" s="151"/>
      <c r="Y106" s="292"/>
      <c r="Z106" s="313"/>
      <c r="AA106" s="323"/>
      <c r="AB106" s="323"/>
      <c r="AC106" s="343"/>
      <c r="AD106" s="308"/>
      <c r="AE106" s="149"/>
      <c r="AF106" s="145"/>
      <c r="AG106" s="145"/>
      <c r="AH106" s="149"/>
      <c r="AI106" s="147"/>
      <c r="AJ106" s="147"/>
      <c r="AK106" s="147"/>
      <c r="AL106" s="147"/>
      <c r="AM106" s="149"/>
      <c r="AN106" s="145"/>
      <c r="AO106" s="145"/>
      <c r="AP106" s="149"/>
      <c r="AQ106" s="152">
        <f>R106</f>
        <v>50</v>
      </c>
      <c r="AR106" s="152">
        <v>0</v>
      </c>
      <c r="AS106" s="152">
        <v>0</v>
      </c>
      <c r="AT106" s="153" t="s">
        <v>358</v>
      </c>
      <c r="AU106" t="s">
        <v>540</v>
      </c>
    </row>
    <row r="107" spans="2:47" ht="30" customHeight="1">
      <c r="B107" s="304"/>
      <c r="C107" s="291"/>
      <c r="D107" s="295"/>
      <c r="E107" s="306"/>
      <c r="F107" s="306"/>
      <c r="G107" s="295"/>
      <c r="H107" s="298"/>
      <c r="I107" s="155" t="s">
        <v>511</v>
      </c>
      <c r="J107" s="154" t="s">
        <v>355</v>
      </c>
      <c r="K107" s="146" t="s">
        <v>356</v>
      </c>
      <c r="L107" s="170"/>
      <c r="M107" s="170"/>
      <c r="N107" s="170">
        <v>14</v>
      </c>
      <c r="O107" s="170"/>
      <c r="P107" s="170"/>
      <c r="Q107" s="170"/>
      <c r="R107" s="148">
        <f t="shared" si="6"/>
        <v>14</v>
      </c>
      <c r="S107" s="296"/>
      <c r="T107" s="149"/>
      <c r="U107" s="150"/>
      <c r="V107" s="150"/>
      <c r="W107" s="150"/>
      <c r="X107" s="151"/>
      <c r="Y107" s="292"/>
      <c r="Z107" s="313"/>
      <c r="AA107" s="323"/>
      <c r="AB107" s="323"/>
      <c r="AC107" s="343"/>
      <c r="AD107" s="308"/>
      <c r="AE107" s="149"/>
      <c r="AF107" s="145"/>
      <c r="AG107" s="145"/>
      <c r="AH107" s="149"/>
      <c r="AI107" s="147"/>
      <c r="AJ107" s="147"/>
      <c r="AK107" s="147"/>
      <c r="AL107" s="147"/>
      <c r="AM107" s="149"/>
      <c r="AN107" s="145"/>
      <c r="AO107" s="145"/>
      <c r="AP107" s="149"/>
      <c r="AQ107" s="152"/>
      <c r="AR107" s="152"/>
      <c r="AS107" s="152"/>
      <c r="AT107" s="153"/>
      <c r="AU107" t="s">
        <v>540</v>
      </c>
    </row>
    <row r="108" spans="2:47" ht="30" customHeight="1">
      <c r="B108" s="304"/>
      <c r="C108" s="291"/>
      <c r="D108" s="295"/>
      <c r="E108" s="306"/>
      <c r="F108" s="306"/>
      <c r="G108" s="295"/>
      <c r="H108" s="298"/>
      <c r="I108" s="144" t="s">
        <v>512</v>
      </c>
      <c r="J108" s="145" t="s">
        <v>352</v>
      </c>
      <c r="K108" s="146" t="s">
        <v>353</v>
      </c>
      <c r="L108" s="294" t="s">
        <v>377</v>
      </c>
      <c r="M108" s="294"/>
      <c r="N108" s="294"/>
      <c r="O108" s="294"/>
      <c r="P108" s="294"/>
      <c r="Q108" s="294"/>
      <c r="R108" s="294"/>
      <c r="S108" s="296"/>
      <c r="T108" s="149"/>
      <c r="U108" s="150"/>
      <c r="V108" s="150"/>
      <c r="W108" s="150"/>
      <c r="X108" s="151"/>
      <c r="Y108" s="292"/>
      <c r="Z108" s="313"/>
      <c r="AA108" s="323"/>
      <c r="AB108" s="323"/>
      <c r="AC108" s="343"/>
      <c r="AD108" s="308"/>
      <c r="AE108" s="149"/>
      <c r="AF108" s="145"/>
      <c r="AG108" s="145"/>
      <c r="AH108" s="149"/>
      <c r="AI108" s="147"/>
      <c r="AJ108" s="147"/>
      <c r="AK108" s="147"/>
      <c r="AL108" s="147"/>
      <c r="AM108" s="149"/>
      <c r="AN108" s="145"/>
      <c r="AO108" s="145"/>
      <c r="AP108" s="149"/>
      <c r="AQ108" s="152">
        <f>R108</f>
        <v>0</v>
      </c>
      <c r="AR108" s="152">
        <v>0</v>
      </c>
      <c r="AS108" s="152">
        <v>0</v>
      </c>
      <c r="AT108" s="153" t="s">
        <v>359</v>
      </c>
      <c r="AU108" s="240" t="s">
        <v>539</v>
      </c>
    </row>
    <row r="109" spans="2:47" ht="30" customHeight="1">
      <c r="B109" s="304"/>
      <c r="C109" s="291"/>
      <c r="D109" s="295"/>
      <c r="E109" s="306"/>
      <c r="F109" s="306"/>
      <c r="G109" s="295"/>
      <c r="H109" s="298"/>
      <c r="I109" s="144" t="s">
        <v>512</v>
      </c>
      <c r="J109" s="154" t="s">
        <v>355</v>
      </c>
      <c r="K109" s="146" t="s">
        <v>356</v>
      </c>
      <c r="L109" s="294" t="s">
        <v>377</v>
      </c>
      <c r="M109" s="294"/>
      <c r="N109" s="294"/>
      <c r="O109" s="294"/>
      <c r="P109" s="294"/>
      <c r="Q109" s="294"/>
      <c r="R109" s="294"/>
      <c r="S109" s="296"/>
      <c r="T109" s="149"/>
      <c r="U109" s="150"/>
      <c r="V109" s="150"/>
      <c r="W109" s="150"/>
      <c r="X109" s="151"/>
      <c r="Y109" s="292"/>
      <c r="Z109" s="313"/>
      <c r="AA109" s="323"/>
      <c r="AB109" s="323"/>
      <c r="AC109" s="343"/>
      <c r="AD109" s="308"/>
      <c r="AE109" s="149"/>
      <c r="AF109" s="145"/>
      <c r="AG109" s="145"/>
      <c r="AH109" s="149"/>
      <c r="AI109" s="147"/>
      <c r="AJ109" s="147"/>
      <c r="AK109" s="147"/>
      <c r="AL109" s="147"/>
      <c r="AM109" s="149"/>
      <c r="AN109" s="145"/>
      <c r="AO109" s="145"/>
      <c r="AP109" s="149"/>
      <c r="AQ109" s="152"/>
      <c r="AR109" s="152"/>
      <c r="AS109" s="152"/>
      <c r="AT109" s="153"/>
      <c r="AU109" s="240" t="s">
        <v>539</v>
      </c>
    </row>
    <row r="110" spans="2:47" ht="30" customHeight="1">
      <c r="B110" s="304"/>
      <c r="C110" s="291"/>
      <c r="D110" s="295"/>
      <c r="E110" s="306"/>
      <c r="F110" s="306"/>
      <c r="G110" s="295"/>
      <c r="H110" s="298"/>
      <c r="I110" s="158" t="s">
        <v>513</v>
      </c>
      <c r="J110" s="154" t="s">
        <v>355</v>
      </c>
      <c r="K110" s="146" t="s">
        <v>356</v>
      </c>
      <c r="L110" s="147"/>
      <c r="M110" s="147"/>
      <c r="N110" s="147"/>
      <c r="O110" s="147"/>
      <c r="P110" s="147"/>
      <c r="Q110" s="147"/>
      <c r="R110" s="148">
        <f>SUM(L110:P110)</f>
        <v>0</v>
      </c>
      <c r="S110" s="296"/>
      <c r="T110" s="149"/>
      <c r="U110" s="150"/>
      <c r="V110" s="150"/>
      <c r="W110" s="150"/>
      <c r="X110" s="151"/>
      <c r="Y110" s="292"/>
      <c r="Z110" s="313"/>
      <c r="AA110" s="323"/>
      <c r="AB110" s="323"/>
      <c r="AC110" s="343"/>
      <c r="AD110" s="308"/>
      <c r="AE110" s="149"/>
      <c r="AF110" s="145"/>
      <c r="AG110" s="145"/>
      <c r="AH110" s="149"/>
      <c r="AI110" s="147"/>
      <c r="AJ110" s="147"/>
      <c r="AK110" s="147"/>
      <c r="AL110" s="147"/>
      <c r="AM110" s="149"/>
      <c r="AN110" s="145"/>
      <c r="AO110" s="145"/>
      <c r="AP110" s="149"/>
      <c r="AQ110" s="152">
        <f>R110</f>
        <v>0</v>
      </c>
      <c r="AR110" s="152"/>
      <c r="AS110" s="152"/>
      <c r="AT110" s="153"/>
      <c r="AU110" t="s">
        <v>540</v>
      </c>
    </row>
    <row r="111" spans="2:47" ht="30" customHeight="1">
      <c r="B111" s="304"/>
      <c r="C111" s="291"/>
      <c r="D111" s="295"/>
      <c r="E111" s="306"/>
      <c r="F111" s="306"/>
      <c r="G111" s="295"/>
      <c r="H111" s="298"/>
      <c r="I111" s="145" t="s">
        <v>236</v>
      </c>
      <c r="J111" s="145" t="s">
        <v>352</v>
      </c>
      <c r="K111" s="146" t="s">
        <v>360</v>
      </c>
      <c r="L111" s="147"/>
      <c r="M111" s="147">
        <v>2</v>
      </c>
      <c r="N111" s="147">
        <v>16</v>
      </c>
      <c r="O111" s="147">
        <v>20</v>
      </c>
      <c r="P111" s="147"/>
      <c r="Q111" s="147"/>
      <c r="R111" s="148">
        <f>SUM(L111:P111)</f>
        <v>38</v>
      </c>
      <c r="S111" s="296"/>
      <c r="T111" s="149">
        <v>20</v>
      </c>
      <c r="U111" s="150"/>
      <c r="V111" s="150"/>
      <c r="W111" s="150"/>
      <c r="X111" s="151"/>
      <c r="Y111" s="292"/>
      <c r="Z111" s="314"/>
      <c r="AA111" s="324"/>
      <c r="AB111" s="324"/>
      <c r="AC111" s="344"/>
      <c r="AD111" s="149">
        <v>4</v>
      </c>
      <c r="AE111" s="149" t="s">
        <v>157</v>
      </c>
      <c r="AF111" s="145" t="s">
        <v>157</v>
      </c>
      <c r="AG111" s="145"/>
      <c r="AH111" s="149"/>
      <c r="AI111" s="147"/>
      <c r="AJ111" s="147"/>
      <c r="AK111" s="147"/>
      <c r="AL111" s="147"/>
      <c r="AM111" s="149"/>
      <c r="AN111" s="145"/>
      <c r="AO111" s="145"/>
      <c r="AP111" s="149"/>
      <c r="AQ111" s="152">
        <f>R111</f>
        <v>38</v>
      </c>
      <c r="AR111" s="152">
        <v>0</v>
      </c>
      <c r="AS111" s="152">
        <v>0</v>
      </c>
      <c r="AT111" s="157"/>
      <c r="AU111" t="s">
        <v>540</v>
      </c>
    </row>
    <row r="112" spans="2:47" s="159" customFormat="1" ht="21" customHeight="1">
      <c r="B112" s="304"/>
      <c r="C112" s="160"/>
      <c r="D112" s="293"/>
      <c r="E112" s="293"/>
      <c r="F112" s="293"/>
      <c r="G112" s="293"/>
      <c r="H112" s="293"/>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row>
    <row r="113" spans="2:47" ht="30" customHeight="1">
      <c r="B113" s="304"/>
      <c r="C113" s="291" t="s">
        <v>375</v>
      </c>
      <c r="D113" s="295" t="s">
        <v>378</v>
      </c>
      <c r="E113" s="306"/>
      <c r="F113" s="306" t="s">
        <v>125</v>
      </c>
      <c r="G113" s="295" t="str">
        <f>VLOOKUP(F113,BCC,2,FALSE())</f>
        <v>Analyses quantitatives et qualitatives des aspects relevant de l'EEA dans un système complexe</v>
      </c>
      <c r="H113" s="298">
        <v>1</v>
      </c>
      <c r="I113" s="144" t="s">
        <v>541</v>
      </c>
      <c r="J113" s="145" t="s">
        <v>352</v>
      </c>
      <c r="K113" s="146" t="s">
        <v>353</v>
      </c>
      <c r="L113" s="241"/>
      <c r="M113" s="241"/>
      <c r="N113" s="241"/>
      <c r="O113" s="241"/>
      <c r="P113" s="241"/>
      <c r="Q113" s="241"/>
      <c r="R113" s="241"/>
      <c r="S113" s="296">
        <f>SUM(R113:R122)</f>
        <v>0</v>
      </c>
      <c r="T113" s="149"/>
      <c r="U113" s="150"/>
      <c r="V113" s="150"/>
      <c r="W113" s="150"/>
      <c r="X113" s="151"/>
      <c r="Y113" s="292">
        <v>4</v>
      </c>
      <c r="Z113" s="312">
        <v>8</v>
      </c>
      <c r="AA113" s="322" t="s">
        <v>496</v>
      </c>
      <c r="AB113" s="322" t="s">
        <v>497</v>
      </c>
      <c r="AC113" s="343" t="s">
        <v>498</v>
      </c>
      <c r="AD113" s="307"/>
      <c r="AE113" s="149"/>
      <c r="AF113" s="145"/>
      <c r="AG113" s="145"/>
      <c r="AH113" s="149"/>
      <c r="AI113" s="149"/>
      <c r="AJ113" s="149"/>
      <c r="AK113" s="149"/>
      <c r="AL113" s="149"/>
      <c r="AM113" s="149"/>
      <c r="AN113" s="145"/>
      <c r="AO113" s="145"/>
      <c r="AP113" s="149"/>
      <c r="AQ113" s="164">
        <f t="shared" ref="AQ113:AQ120" si="7">R113</f>
        <v>0</v>
      </c>
      <c r="AR113" s="164">
        <v>0</v>
      </c>
      <c r="AS113" s="164">
        <v>0</v>
      </c>
      <c r="AT113" s="165"/>
      <c r="AU113" s="240"/>
    </row>
    <row r="114" spans="2:47" ht="30" customHeight="1">
      <c r="B114" s="304"/>
      <c r="C114" s="291"/>
      <c r="D114" s="295"/>
      <c r="E114" s="306"/>
      <c r="F114" s="306"/>
      <c r="G114" s="295"/>
      <c r="H114" s="298"/>
      <c r="I114" s="144" t="s">
        <v>508</v>
      </c>
      <c r="J114" s="154" t="s">
        <v>355</v>
      </c>
      <c r="K114" s="146" t="s">
        <v>356</v>
      </c>
      <c r="L114" s="241"/>
      <c r="M114" s="241"/>
      <c r="N114" s="241"/>
      <c r="O114" s="241"/>
      <c r="P114" s="241"/>
      <c r="Q114" s="241"/>
      <c r="R114" s="241"/>
      <c r="S114" s="296"/>
      <c r="T114" s="149"/>
      <c r="U114" s="150"/>
      <c r="V114" s="150"/>
      <c r="W114" s="150"/>
      <c r="X114" s="151"/>
      <c r="Y114" s="292"/>
      <c r="Z114" s="313"/>
      <c r="AA114" s="323"/>
      <c r="AB114" s="323"/>
      <c r="AC114" s="343"/>
      <c r="AD114" s="307"/>
      <c r="AE114" s="149"/>
      <c r="AF114" s="145"/>
      <c r="AG114" s="145"/>
      <c r="AH114" s="149"/>
      <c r="AI114" s="149"/>
      <c r="AJ114" s="149"/>
      <c r="AK114" s="149"/>
      <c r="AL114" s="149"/>
      <c r="AM114" s="149"/>
      <c r="AN114" s="145"/>
      <c r="AO114" s="145"/>
      <c r="AP114" s="149"/>
      <c r="AQ114" s="164">
        <f t="shared" si="7"/>
        <v>0</v>
      </c>
      <c r="AR114" s="171">
        <f t="shared" ref="AR114:AS119" si="8">S114</f>
        <v>0</v>
      </c>
      <c r="AS114" s="164">
        <f t="shared" si="8"/>
        <v>0</v>
      </c>
      <c r="AT114" s="165"/>
      <c r="AU114" s="240"/>
    </row>
    <row r="115" spans="2:47" ht="30" customHeight="1">
      <c r="B115" s="304"/>
      <c r="C115" s="291"/>
      <c r="D115" s="295"/>
      <c r="E115" s="306"/>
      <c r="F115" s="306"/>
      <c r="G115" s="295"/>
      <c r="H115" s="298"/>
      <c r="I115" s="155" t="s">
        <v>510</v>
      </c>
      <c r="J115" s="145" t="s">
        <v>352</v>
      </c>
      <c r="K115" s="146" t="s">
        <v>353</v>
      </c>
      <c r="L115" s="149"/>
      <c r="M115" s="162"/>
      <c r="N115" s="162"/>
      <c r="O115" s="162"/>
      <c r="P115" s="162"/>
      <c r="Q115" s="162"/>
      <c r="R115" s="163">
        <f>SUM(L115:P115)</f>
        <v>0</v>
      </c>
      <c r="S115" s="296"/>
      <c r="T115" s="149"/>
      <c r="U115" s="150"/>
      <c r="V115" s="150"/>
      <c r="W115" s="150"/>
      <c r="X115" s="151"/>
      <c r="Y115" s="292"/>
      <c r="Z115" s="313"/>
      <c r="AA115" s="323"/>
      <c r="AB115" s="323"/>
      <c r="AC115" s="343"/>
      <c r="AD115" s="307"/>
      <c r="AE115" s="149"/>
      <c r="AF115" s="145"/>
      <c r="AG115" s="145"/>
      <c r="AH115" s="149"/>
      <c r="AI115" s="149"/>
      <c r="AJ115" s="149"/>
      <c r="AK115" s="149"/>
      <c r="AL115" s="149"/>
      <c r="AM115" s="149"/>
      <c r="AN115" s="145"/>
      <c r="AO115" s="145"/>
      <c r="AP115" s="149"/>
      <c r="AQ115" s="164">
        <f t="shared" si="7"/>
        <v>0</v>
      </c>
      <c r="AR115" s="171">
        <f t="shared" si="8"/>
        <v>0</v>
      </c>
      <c r="AS115" s="164">
        <f t="shared" si="8"/>
        <v>0</v>
      </c>
      <c r="AT115" s="165"/>
      <c r="AU115" t="s">
        <v>540</v>
      </c>
    </row>
    <row r="116" spans="2:47" ht="30" customHeight="1">
      <c r="B116" s="304"/>
      <c r="C116" s="291"/>
      <c r="D116" s="295"/>
      <c r="E116" s="306"/>
      <c r="F116" s="306"/>
      <c r="G116" s="295"/>
      <c r="H116" s="298"/>
      <c r="I116" s="155" t="s">
        <v>510</v>
      </c>
      <c r="J116" s="154" t="s">
        <v>355</v>
      </c>
      <c r="K116" s="146" t="s">
        <v>356</v>
      </c>
      <c r="L116" s="149"/>
      <c r="M116" s="162"/>
      <c r="N116" s="162"/>
      <c r="O116" s="162"/>
      <c r="P116" s="162"/>
      <c r="Q116" s="162"/>
      <c r="R116" s="163">
        <f>SUM(L116:P116)</f>
        <v>0</v>
      </c>
      <c r="S116" s="296"/>
      <c r="T116" s="149"/>
      <c r="U116" s="150"/>
      <c r="V116" s="150"/>
      <c r="W116" s="150"/>
      <c r="X116" s="151"/>
      <c r="Y116" s="292"/>
      <c r="Z116" s="313"/>
      <c r="AA116" s="323"/>
      <c r="AB116" s="323"/>
      <c r="AC116" s="343"/>
      <c r="AD116" s="307"/>
      <c r="AE116" s="149"/>
      <c r="AF116" s="145"/>
      <c r="AG116" s="145"/>
      <c r="AH116" s="149"/>
      <c r="AI116" s="149"/>
      <c r="AJ116" s="149"/>
      <c r="AK116" s="149"/>
      <c r="AL116" s="149"/>
      <c r="AM116" s="149"/>
      <c r="AN116" s="145"/>
      <c r="AO116" s="145"/>
      <c r="AP116" s="149"/>
      <c r="AQ116" s="164">
        <f t="shared" si="7"/>
        <v>0</v>
      </c>
      <c r="AR116" s="171">
        <f t="shared" si="8"/>
        <v>0</v>
      </c>
      <c r="AS116" s="164">
        <f t="shared" si="8"/>
        <v>0</v>
      </c>
      <c r="AT116" s="165"/>
      <c r="AU116" t="s">
        <v>540</v>
      </c>
    </row>
    <row r="117" spans="2:47" ht="30" customHeight="1">
      <c r="B117" s="304"/>
      <c r="C117" s="291"/>
      <c r="D117" s="295"/>
      <c r="E117" s="306"/>
      <c r="F117" s="306"/>
      <c r="G117" s="295"/>
      <c r="H117" s="298"/>
      <c r="I117" s="155" t="s">
        <v>511</v>
      </c>
      <c r="J117" s="145" t="s">
        <v>352</v>
      </c>
      <c r="K117" s="146" t="s">
        <v>353</v>
      </c>
      <c r="L117" s="149"/>
      <c r="M117" s="162"/>
      <c r="N117" s="162"/>
      <c r="O117" s="162"/>
      <c r="P117" s="162"/>
      <c r="Q117" s="162"/>
      <c r="R117" s="163">
        <f>SUM(L117:P117)</f>
        <v>0</v>
      </c>
      <c r="S117" s="296"/>
      <c r="T117" s="149"/>
      <c r="U117" s="150"/>
      <c r="V117" s="150"/>
      <c r="W117" s="150"/>
      <c r="X117" s="151"/>
      <c r="Y117" s="292"/>
      <c r="Z117" s="313"/>
      <c r="AA117" s="323"/>
      <c r="AB117" s="323"/>
      <c r="AC117" s="343"/>
      <c r="AD117" s="307"/>
      <c r="AE117" s="149"/>
      <c r="AF117" s="145"/>
      <c r="AG117" s="145"/>
      <c r="AH117" s="149"/>
      <c r="AI117" s="149"/>
      <c r="AJ117" s="149"/>
      <c r="AK117" s="149"/>
      <c r="AL117" s="149"/>
      <c r="AM117" s="149"/>
      <c r="AN117" s="145"/>
      <c r="AO117" s="145"/>
      <c r="AP117" s="149"/>
      <c r="AQ117" s="164">
        <f t="shared" si="7"/>
        <v>0</v>
      </c>
      <c r="AR117" s="171">
        <f t="shared" si="8"/>
        <v>0</v>
      </c>
      <c r="AS117" s="164">
        <f t="shared" si="8"/>
        <v>0</v>
      </c>
      <c r="AT117" s="165"/>
      <c r="AU117" t="s">
        <v>540</v>
      </c>
    </row>
    <row r="118" spans="2:47" ht="30" customHeight="1">
      <c r="B118" s="304"/>
      <c r="C118" s="291"/>
      <c r="D118" s="295"/>
      <c r="E118" s="306"/>
      <c r="F118" s="306"/>
      <c r="G118" s="295"/>
      <c r="H118" s="298"/>
      <c r="I118" s="155" t="s">
        <v>511</v>
      </c>
      <c r="J118" s="154" t="s">
        <v>355</v>
      </c>
      <c r="K118" s="146" t="s">
        <v>356</v>
      </c>
      <c r="L118" s="149"/>
      <c r="M118" s="162"/>
      <c r="N118" s="162"/>
      <c r="O118" s="162"/>
      <c r="P118" s="162"/>
      <c r="Q118" s="162"/>
      <c r="R118" s="163">
        <f>SUM(L118:P118)</f>
        <v>0</v>
      </c>
      <c r="S118" s="296"/>
      <c r="T118" s="145"/>
      <c r="U118" s="150"/>
      <c r="V118" s="150"/>
      <c r="W118" s="150"/>
      <c r="X118" s="151"/>
      <c r="Y118" s="292"/>
      <c r="Z118" s="313"/>
      <c r="AA118" s="323"/>
      <c r="AB118" s="323"/>
      <c r="AC118" s="343"/>
      <c r="AD118" s="307"/>
      <c r="AE118" s="145"/>
      <c r="AF118" s="145"/>
      <c r="AG118" s="145"/>
      <c r="AH118" s="145"/>
      <c r="AI118" s="145"/>
      <c r="AJ118" s="145"/>
      <c r="AK118" s="145"/>
      <c r="AL118" s="145"/>
      <c r="AM118" s="145"/>
      <c r="AN118" s="145"/>
      <c r="AO118" s="145"/>
      <c r="AP118" s="145"/>
      <c r="AQ118" s="164">
        <f t="shared" si="7"/>
        <v>0</v>
      </c>
      <c r="AR118" s="171">
        <f t="shared" si="8"/>
        <v>0</v>
      </c>
      <c r="AS118" s="164">
        <f t="shared" si="8"/>
        <v>0</v>
      </c>
      <c r="AT118" s="165"/>
      <c r="AU118" t="s">
        <v>540</v>
      </c>
    </row>
    <row r="119" spans="2:47" ht="30" customHeight="1">
      <c r="B119" s="304"/>
      <c r="C119" s="291"/>
      <c r="D119" s="295"/>
      <c r="E119" s="306"/>
      <c r="F119" s="306"/>
      <c r="G119" s="295"/>
      <c r="H119" s="298"/>
      <c r="I119" s="144" t="s">
        <v>512</v>
      </c>
      <c r="J119" s="145" t="s">
        <v>352</v>
      </c>
      <c r="K119" s="146" t="s">
        <v>353</v>
      </c>
      <c r="L119" s="294" t="s">
        <v>377</v>
      </c>
      <c r="M119" s="294"/>
      <c r="N119" s="294"/>
      <c r="O119" s="294"/>
      <c r="P119" s="294"/>
      <c r="Q119" s="294"/>
      <c r="R119" s="294"/>
      <c r="S119" s="296"/>
      <c r="T119" s="150"/>
      <c r="U119" s="150"/>
      <c r="V119" s="150"/>
      <c r="W119" s="150"/>
      <c r="X119" s="151"/>
      <c r="Y119" s="292"/>
      <c r="Z119" s="313"/>
      <c r="AA119" s="323"/>
      <c r="AB119" s="323"/>
      <c r="AC119" s="343"/>
      <c r="AD119" s="307"/>
      <c r="AE119" s="113"/>
      <c r="AF119" s="156"/>
      <c r="AG119" s="156"/>
      <c r="AH119" s="156"/>
      <c r="AI119" s="156"/>
      <c r="AJ119" s="156"/>
      <c r="AK119" s="156"/>
      <c r="AL119" s="113"/>
      <c r="AM119" s="156"/>
      <c r="AN119" s="156"/>
      <c r="AO119" s="113"/>
      <c r="AP119" s="156"/>
      <c r="AQ119" s="164">
        <f t="shared" si="7"/>
        <v>0</v>
      </c>
      <c r="AR119" s="171">
        <f t="shared" si="8"/>
        <v>0</v>
      </c>
      <c r="AS119" s="164">
        <f t="shared" si="8"/>
        <v>0</v>
      </c>
      <c r="AT119" s="165"/>
      <c r="AU119" s="240" t="s">
        <v>539</v>
      </c>
    </row>
    <row r="120" spans="2:47" ht="30" customHeight="1">
      <c r="B120" s="304"/>
      <c r="C120" s="291"/>
      <c r="D120" s="295"/>
      <c r="E120" s="306"/>
      <c r="F120" s="306"/>
      <c r="G120" s="295"/>
      <c r="H120" s="298"/>
      <c r="I120" s="144" t="s">
        <v>512</v>
      </c>
      <c r="J120" s="154" t="s">
        <v>355</v>
      </c>
      <c r="K120" s="146" t="s">
        <v>356</v>
      </c>
      <c r="L120" s="294" t="s">
        <v>377</v>
      </c>
      <c r="M120" s="294"/>
      <c r="N120" s="294"/>
      <c r="O120" s="294"/>
      <c r="P120" s="294"/>
      <c r="Q120" s="294"/>
      <c r="R120" s="294"/>
      <c r="S120" s="296"/>
      <c r="T120" s="149"/>
      <c r="U120" s="150"/>
      <c r="V120" s="150"/>
      <c r="W120" s="150"/>
      <c r="X120" s="151"/>
      <c r="Y120" s="292"/>
      <c r="Z120" s="313"/>
      <c r="AA120" s="323"/>
      <c r="AB120" s="323"/>
      <c r="AC120" s="343"/>
      <c r="AD120" s="307"/>
      <c r="AE120" s="149"/>
      <c r="AF120" s="145"/>
      <c r="AG120" s="145"/>
      <c r="AH120" s="149"/>
      <c r="AI120" s="149"/>
      <c r="AJ120" s="149"/>
      <c r="AK120" s="149"/>
      <c r="AL120" s="149"/>
      <c r="AM120" s="149"/>
      <c r="AN120" s="145"/>
      <c r="AO120" s="145"/>
      <c r="AP120" s="149"/>
      <c r="AQ120" s="164">
        <f t="shared" si="7"/>
        <v>0</v>
      </c>
      <c r="AR120" s="164">
        <v>0</v>
      </c>
      <c r="AS120" s="164">
        <v>0</v>
      </c>
      <c r="AT120" s="164"/>
      <c r="AU120" s="240" t="s">
        <v>539</v>
      </c>
    </row>
    <row r="121" spans="2:47" ht="30" customHeight="1">
      <c r="B121" s="304"/>
      <c r="C121" s="291"/>
      <c r="D121" s="295"/>
      <c r="E121" s="306"/>
      <c r="F121" s="306"/>
      <c r="G121" s="295"/>
      <c r="H121" s="298"/>
      <c r="I121" s="158" t="s">
        <v>513</v>
      </c>
      <c r="J121" s="154" t="s">
        <v>355</v>
      </c>
      <c r="K121" s="146" t="s">
        <v>356</v>
      </c>
      <c r="L121" s="149"/>
      <c r="M121" s="162"/>
      <c r="N121" s="162"/>
      <c r="O121" s="162"/>
      <c r="P121" s="162"/>
      <c r="Q121" s="162"/>
      <c r="R121" s="163">
        <f>SUM(L121:P121)</f>
        <v>0</v>
      </c>
      <c r="S121" s="296"/>
      <c r="T121" s="149"/>
      <c r="U121" s="150"/>
      <c r="V121" s="150"/>
      <c r="W121" s="150"/>
      <c r="X121" s="151"/>
      <c r="Y121" s="292"/>
      <c r="Z121" s="313"/>
      <c r="AA121" s="323"/>
      <c r="AB121" s="323"/>
      <c r="AC121" s="343"/>
      <c r="AD121" s="307"/>
      <c r="AE121" s="149"/>
      <c r="AF121" s="145"/>
      <c r="AG121" s="145"/>
      <c r="AH121" s="149"/>
      <c r="AI121" s="149"/>
      <c r="AJ121" s="149"/>
      <c r="AK121" s="149"/>
      <c r="AL121" s="149"/>
      <c r="AM121" s="149"/>
      <c r="AN121" s="145"/>
      <c r="AO121" s="145"/>
      <c r="AP121" s="149"/>
      <c r="AQ121" s="164"/>
      <c r="AR121" s="164"/>
      <c r="AS121" s="164"/>
      <c r="AT121" s="164"/>
      <c r="AU121" t="s">
        <v>540</v>
      </c>
    </row>
    <row r="122" spans="2:47" ht="30" customHeight="1">
      <c r="B122" s="304"/>
      <c r="C122" s="291"/>
      <c r="D122" s="295"/>
      <c r="E122" s="306"/>
      <c r="F122" s="306"/>
      <c r="G122" s="295"/>
      <c r="H122" s="298"/>
      <c r="I122" s="145" t="s">
        <v>236</v>
      </c>
      <c r="J122" s="145" t="s">
        <v>352</v>
      </c>
      <c r="K122" s="146" t="s">
        <v>360</v>
      </c>
      <c r="L122" s="149"/>
      <c r="M122" s="162"/>
      <c r="N122" s="162"/>
      <c r="O122" s="162"/>
      <c r="P122" s="162"/>
      <c r="Q122" s="162"/>
      <c r="R122" s="163">
        <f>SUM(L122:P122)</f>
        <v>0</v>
      </c>
      <c r="S122" s="296"/>
      <c r="T122" s="162"/>
      <c r="U122" s="150"/>
      <c r="V122" s="150"/>
      <c r="W122" s="150"/>
      <c r="X122" s="151"/>
      <c r="Y122" s="292"/>
      <c r="Z122" s="314"/>
      <c r="AA122" s="324"/>
      <c r="AB122" s="324"/>
      <c r="AC122" s="344"/>
      <c r="AD122" s="162"/>
      <c r="AE122" s="149"/>
      <c r="AF122" s="145"/>
      <c r="AG122" s="145"/>
      <c r="AH122" s="149"/>
      <c r="AI122" s="149"/>
      <c r="AJ122" s="149"/>
      <c r="AK122" s="149"/>
      <c r="AL122" s="149"/>
      <c r="AM122" s="149"/>
      <c r="AN122" s="145"/>
      <c r="AO122" s="145"/>
      <c r="AP122" s="149"/>
      <c r="AQ122" s="164">
        <f>R122</f>
        <v>0</v>
      </c>
      <c r="AR122" s="164">
        <v>0</v>
      </c>
      <c r="AS122" s="164">
        <v>0</v>
      </c>
      <c r="AT122" s="164"/>
      <c r="AU122" t="s">
        <v>540</v>
      </c>
    </row>
    <row r="123" spans="2:47" s="159" customFormat="1" ht="21" customHeight="1">
      <c r="B123" s="304"/>
      <c r="C123" s="160"/>
      <c r="D123" s="293"/>
      <c r="E123" s="293"/>
      <c r="F123" s="293"/>
      <c r="G123" s="293"/>
      <c r="H123" s="293"/>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row>
    <row r="124" spans="2:47" ht="30" customHeight="1">
      <c r="B124" s="304"/>
      <c r="C124" s="291" t="s">
        <v>375</v>
      </c>
      <c r="D124" s="295" t="s">
        <v>502</v>
      </c>
      <c r="E124" s="295"/>
      <c r="F124" s="295" t="s">
        <v>133</v>
      </c>
      <c r="G124" s="295" t="str">
        <f>VLOOKUP(F124,BCC,2,FALSE())</f>
        <v>Mise en œuvre des méthodes et outils de l'EEA dans un système complexe</v>
      </c>
      <c r="H124" s="298">
        <v>1</v>
      </c>
      <c r="I124" s="144" t="s">
        <v>541</v>
      </c>
      <c r="J124" s="145" t="s">
        <v>352</v>
      </c>
      <c r="K124" s="146" t="s">
        <v>353</v>
      </c>
      <c r="L124" s="241"/>
      <c r="M124" s="241"/>
      <c r="N124" s="241"/>
      <c r="O124" s="241"/>
      <c r="P124" s="241"/>
      <c r="Q124" s="241"/>
      <c r="R124" s="241"/>
      <c r="S124" s="296">
        <f>SUM(R124:R133)</f>
        <v>40</v>
      </c>
      <c r="T124" s="149"/>
      <c r="U124" s="150"/>
      <c r="V124" s="150"/>
      <c r="W124" s="150"/>
      <c r="X124" s="151"/>
      <c r="Y124" s="292">
        <v>4</v>
      </c>
      <c r="Z124" s="312">
        <v>8</v>
      </c>
      <c r="AA124" s="322" t="s">
        <v>496</v>
      </c>
      <c r="AB124" s="322" t="s">
        <v>497</v>
      </c>
      <c r="AC124" s="343" t="s">
        <v>498</v>
      </c>
      <c r="AD124" s="307"/>
      <c r="AE124" s="149"/>
      <c r="AF124" s="145"/>
      <c r="AG124" s="145"/>
      <c r="AH124" s="149"/>
      <c r="AI124" s="149"/>
      <c r="AJ124" s="149"/>
      <c r="AK124" s="149"/>
      <c r="AL124" s="149"/>
      <c r="AM124" s="149"/>
      <c r="AN124" s="145"/>
      <c r="AO124" s="145"/>
      <c r="AP124" s="149"/>
      <c r="AQ124" s="164">
        <f>R124</f>
        <v>0</v>
      </c>
      <c r="AR124" s="164">
        <v>0</v>
      </c>
      <c r="AS124" s="164">
        <v>0</v>
      </c>
      <c r="AT124" s="165"/>
      <c r="AU124" s="240"/>
    </row>
    <row r="125" spans="2:47" ht="30" customHeight="1">
      <c r="B125" s="304"/>
      <c r="C125" s="291"/>
      <c r="D125" s="295"/>
      <c r="E125" s="295"/>
      <c r="F125" s="295"/>
      <c r="G125" s="295"/>
      <c r="H125" s="298"/>
      <c r="I125" s="144" t="s">
        <v>508</v>
      </c>
      <c r="J125" s="154" t="s">
        <v>355</v>
      </c>
      <c r="K125" s="146" t="s">
        <v>356</v>
      </c>
      <c r="L125" s="241"/>
      <c r="M125" s="241"/>
      <c r="N125" s="241"/>
      <c r="O125" s="241"/>
      <c r="P125" s="241"/>
      <c r="Q125" s="241"/>
      <c r="R125" s="241"/>
      <c r="S125" s="296"/>
      <c r="T125" s="149"/>
      <c r="U125" s="150"/>
      <c r="V125" s="150"/>
      <c r="W125" s="150"/>
      <c r="X125" s="151"/>
      <c r="Y125" s="292"/>
      <c r="Z125" s="313"/>
      <c r="AA125" s="323"/>
      <c r="AB125" s="323"/>
      <c r="AC125" s="343"/>
      <c r="AD125" s="307"/>
      <c r="AE125" s="149"/>
      <c r="AF125" s="145"/>
      <c r="AG125" s="145"/>
      <c r="AH125" s="149"/>
      <c r="AI125" s="149"/>
      <c r="AJ125" s="149"/>
      <c r="AK125" s="149"/>
      <c r="AL125" s="149"/>
      <c r="AM125" s="149"/>
      <c r="AN125" s="145"/>
      <c r="AO125" s="145"/>
      <c r="AP125" s="149"/>
      <c r="AQ125" s="164"/>
      <c r="AR125" s="164"/>
      <c r="AS125" s="164"/>
      <c r="AT125" s="165"/>
      <c r="AU125" s="240"/>
    </row>
    <row r="126" spans="2:47" ht="30" customHeight="1">
      <c r="B126" s="304"/>
      <c r="C126" s="291"/>
      <c r="D126" s="295"/>
      <c r="E126" s="295"/>
      <c r="F126" s="295"/>
      <c r="G126" s="295"/>
      <c r="H126" s="298"/>
      <c r="I126" s="155" t="s">
        <v>510</v>
      </c>
      <c r="J126" s="145" t="s">
        <v>352</v>
      </c>
      <c r="K126" s="146" t="s">
        <v>353</v>
      </c>
      <c r="L126" s="149"/>
      <c r="M126" s="162"/>
      <c r="N126" s="162"/>
      <c r="O126" s="162"/>
      <c r="P126" s="162"/>
      <c r="Q126" s="162"/>
      <c r="R126" s="163">
        <f>SUM(L126:P126)</f>
        <v>0</v>
      </c>
      <c r="S126" s="296"/>
      <c r="T126" s="149"/>
      <c r="U126" s="150"/>
      <c r="V126" s="150"/>
      <c r="W126" s="150"/>
      <c r="X126" s="151"/>
      <c r="Y126" s="292"/>
      <c r="Z126" s="313"/>
      <c r="AA126" s="323"/>
      <c r="AB126" s="323"/>
      <c r="AC126" s="343"/>
      <c r="AD126" s="307"/>
      <c r="AE126" s="149"/>
      <c r="AF126" s="145"/>
      <c r="AG126" s="145"/>
      <c r="AH126" s="149"/>
      <c r="AI126" s="149"/>
      <c r="AJ126" s="149"/>
      <c r="AK126" s="149"/>
      <c r="AL126" s="149"/>
      <c r="AM126" s="149"/>
      <c r="AN126" s="145"/>
      <c r="AO126" s="145"/>
      <c r="AP126" s="149"/>
      <c r="AQ126" s="164"/>
      <c r="AR126" s="164"/>
      <c r="AS126" s="164"/>
      <c r="AT126" s="165"/>
      <c r="AU126" t="s">
        <v>540</v>
      </c>
    </row>
    <row r="127" spans="2:47" ht="30" customHeight="1">
      <c r="B127" s="304"/>
      <c r="C127" s="291"/>
      <c r="D127" s="295"/>
      <c r="E127" s="295"/>
      <c r="F127" s="295"/>
      <c r="G127" s="295"/>
      <c r="H127" s="298"/>
      <c r="I127" s="155" t="s">
        <v>510</v>
      </c>
      <c r="J127" s="154" t="s">
        <v>355</v>
      </c>
      <c r="K127" s="146" t="s">
        <v>356</v>
      </c>
      <c r="L127" s="149"/>
      <c r="M127" s="162"/>
      <c r="N127" s="162"/>
      <c r="O127" s="162"/>
      <c r="P127" s="162"/>
      <c r="Q127" s="162"/>
      <c r="R127" s="163">
        <f>SUM(L127:P127)</f>
        <v>0</v>
      </c>
      <c r="S127" s="296"/>
      <c r="T127" s="149"/>
      <c r="U127" s="150"/>
      <c r="V127" s="150"/>
      <c r="W127" s="150"/>
      <c r="X127" s="151"/>
      <c r="Y127" s="292"/>
      <c r="Z127" s="313"/>
      <c r="AA127" s="323"/>
      <c r="AB127" s="323"/>
      <c r="AC127" s="343"/>
      <c r="AD127" s="307"/>
      <c r="AE127" s="149"/>
      <c r="AF127" s="145"/>
      <c r="AG127" s="145"/>
      <c r="AH127" s="149"/>
      <c r="AI127" s="149"/>
      <c r="AJ127" s="149"/>
      <c r="AK127" s="149"/>
      <c r="AL127" s="149"/>
      <c r="AM127" s="149"/>
      <c r="AN127" s="145"/>
      <c r="AO127" s="145"/>
      <c r="AP127" s="149"/>
      <c r="AQ127" s="164"/>
      <c r="AR127" s="164"/>
      <c r="AS127" s="164"/>
      <c r="AT127" s="165"/>
      <c r="AU127" t="s">
        <v>540</v>
      </c>
    </row>
    <row r="128" spans="2:47" ht="30" customHeight="1">
      <c r="B128" s="304"/>
      <c r="C128" s="291"/>
      <c r="D128" s="295"/>
      <c r="E128" s="295"/>
      <c r="F128" s="295"/>
      <c r="G128" s="295"/>
      <c r="H128" s="298"/>
      <c r="I128" s="155" t="s">
        <v>511</v>
      </c>
      <c r="J128" s="145" t="s">
        <v>352</v>
      </c>
      <c r="K128" s="146" t="s">
        <v>353</v>
      </c>
      <c r="L128" s="149"/>
      <c r="M128" s="162"/>
      <c r="N128" s="162"/>
      <c r="O128" s="162"/>
      <c r="P128" s="162"/>
      <c r="Q128" s="162"/>
      <c r="R128" s="163">
        <f>SUM(L128:P128)</f>
        <v>0</v>
      </c>
      <c r="S128" s="296"/>
      <c r="T128" s="149"/>
      <c r="U128" s="150"/>
      <c r="V128" s="150"/>
      <c r="W128" s="150"/>
      <c r="X128" s="151"/>
      <c r="Y128" s="292"/>
      <c r="Z128" s="313"/>
      <c r="AA128" s="323"/>
      <c r="AB128" s="323"/>
      <c r="AC128" s="343"/>
      <c r="AD128" s="307"/>
      <c r="AE128" s="149"/>
      <c r="AF128" s="145"/>
      <c r="AG128" s="145"/>
      <c r="AH128" s="149"/>
      <c r="AI128" s="149"/>
      <c r="AJ128" s="149"/>
      <c r="AK128" s="149"/>
      <c r="AL128" s="149"/>
      <c r="AM128" s="149"/>
      <c r="AN128" s="145"/>
      <c r="AO128" s="145"/>
      <c r="AP128" s="149"/>
      <c r="AQ128" s="164"/>
      <c r="AR128" s="164"/>
      <c r="AS128" s="164"/>
      <c r="AT128" s="165"/>
      <c r="AU128" t="s">
        <v>540</v>
      </c>
    </row>
    <row r="129" spans="2:47" ht="30" customHeight="1">
      <c r="B129" s="304"/>
      <c r="C129" s="291"/>
      <c r="D129" s="295"/>
      <c r="E129" s="295"/>
      <c r="F129" s="295"/>
      <c r="G129" s="295"/>
      <c r="H129" s="298"/>
      <c r="I129" s="155" t="s">
        <v>511</v>
      </c>
      <c r="J129" s="154" t="s">
        <v>355</v>
      </c>
      <c r="K129" s="146" t="s">
        <v>356</v>
      </c>
      <c r="L129" s="149"/>
      <c r="M129" s="162"/>
      <c r="N129" s="162"/>
      <c r="O129" s="162"/>
      <c r="P129" s="162"/>
      <c r="Q129" s="162"/>
      <c r="R129" s="163">
        <f>SUM(L129:P129)</f>
        <v>0</v>
      </c>
      <c r="S129" s="296"/>
      <c r="T129" s="145"/>
      <c r="U129" s="150"/>
      <c r="V129" s="150"/>
      <c r="W129" s="150"/>
      <c r="X129" s="151"/>
      <c r="Y129" s="292"/>
      <c r="Z129" s="313"/>
      <c r="AA129" s="323"/>
      <c r="AB129" s="323"/>
      <c r="AC129" s="343"/>
      <c r="AD129" s="307"/>
      <c r="AE129" s="145"/>
      <c r="AF129" s="145"/>
      <c r="AG129" s="145"/>
      <c r="AH129" s="145"/>
      <c r="AI129" s="145"/>
      <c r="AJ129" s="145"/>
      <c r="AK129" s="145"/>
      <c r="AL129" s="145"/>
      <c r="AM129" s="145"/>
      <c r="AN129" s="145"/>
      <c r="AO129" s="145"/>
      <c r="AP129" s="145"/>
      <c r="AQ129" s="164">
        <f>R129</f>
        <v>0</v>
      </c>
      <c r="AR129" s="164">
        <v>0</v>
      </c>
      <c r="AS129" s="164">
        <v>0</v>
      </c>
      <c r="AT129" s="165"/>
      <c r="AU129" t="s">
        <v>540</v>
      </c>
    </row>
    <row r="130" spans="2:47" ht="30" customHeight="1">
      <c r="B130" s="304"/>
      <c r="C130" s="291"/>
      <c r="D130" s="295"/>
      <c r="E130" s="295"/>
      <c r="F130" s="295"/>
      <c r="G130" s="295"/>
      <c r="H130" s="298"/>
      <c r="I130" s="144" t="s">
        <v>512</v>
      </c>
      <c r="J130" s="145" t="s">
        <v>352</v>
      </c>
      <c r="K130" s="146" t="s">
        <v>353</v>
      </c>
      <c r="L130" s="294" t="s">
        <v>377</v>
      </c>
      <c r="M130" s="294"/>
      <c r="N130" s="294"/>
      <c r="O130" s="294"/>
      <c r="P130" s="294"/>
      <c r="Q130" s="294"/>
      <c r="R130" s="294"/>
      <c r="S130" s="296"/>
      <c r="T130" s="150"/>
      <c r="U130" s="150"/>
      <c r="V130" s="150"/>
      <c r="W130" s="150"/>
      <c r="X130" s="151"/>
      <c r="Y130" s="292"/>
      <c r="Z130" s="313"/>
      <c r="AA130" s="323"/>
      <c r="AB130" s="323"/>
      <c r="AC130" s="343"/>
      <c r="AD130" s="307"/>
      <c r="AE130" s="113"/>
      <c r="AF130" s="156"/>
      <c r="AG130" s="156"/>
      <c r="AH130" s="156"/>
      <c r="AI130" s="156"/>
      <c r="AJ130" s="156"/>
      <c r="AK130" s="156"/>
      <c r="AL130" s="113"/>
      <c r="AM130" s="156"/>
      <c r="AN130" s="156"/>
      <c r="AO130" s="113"/>
      <c r="AP130" s="156"/>
      <c r="AQ130" s="164">
        <v>0</v>
      </c>
      <c r="AR130" s="164">
        <v>0</v>
      </c>
      <c r="AS130" s="164">
        <v>0</v>
      </c>
      <c r="AT130" s="165"/>
      <c r="AU130" s="240" t="s">
        <v>539</v>
      </c>
    </row>
    <row r="131" spans="2:47" ht="30" customHeight="1">
      <c r="B131" s="304"/>
      <c r="C131" s="291"/>
      <c r="D131" s="295"/>
      <c r="E131" s="295"/>
      <c r="F131" s="295"/>
      <c r="G131" s="295"/>
      <c r="H131" s="298"/>
      <c r="I131" s="144" t="s">
        <v>512</v>
      </c>
      <c r="J131" s="154" t="s">
        <v>355</v>
      </c>
      <c r="K131" s="146" t="s">
        <v>356</v>
      </c>
      <c r="L131" s="294" t="s">
        <v>377</v>
      </c>
      <c r="M131" s="294"/>
      <c r="N131" s="294"/>
      <c r="O131" s="294"/>
      <c r="P131" s="294"/>
      <c r="Q131" s="294"/>
      <c r="R131" s="294"/>
      <c r="S131" s="296"/>
      <c r="T131" s="149"/>
      <c r="U131" s="150"/>
      <c r="V131" s="150"/>
      <c r="W131" s="150"/>
      <c r="X131" s="151"/>
      <c r="Y131" s="292"/>
      <c r="Z131" s="313"/>
      <c r="AA131" s="323"/>
      <c r="AB131" s="323"/>
      <c r="AC131" s="343"/>
      <c r="AD131" s="307"/>
      <c r="AE131" s="149"/>
      <c r="AF131" s="145"/>
      <c r="AG131" s="145"/>
      <c r="AH131" s="149"/>
      <c r="AI131" s="149"/>
      <c r="AJ131" s="149"/>
      <c r="AK131" s="149"/>
      <c r="AL131" s="149"/>
      <c r="AM131" s="149"/>
      <c r="AN131" s="145"/>
      <c r="AO131" s="145"/>
      <c r="AP131" s="149"/>
      <c r="AQ131" s="164">
        <v>0</v>
      </c>
      <c r="AR131" s="164">
        <v>0</v>
      </c>
      <c r="AS131" s="164">
        <v>0</v>
      </c>
      <c r="AT131" s="164"/>
      <c r="AU131" s="240" t="s">
        <v>539</v>
      </c>
    </row>
    <row r="132" spans="2:47" ht="30" customHeight="1">
      <c r="B132" s="304"/>
      <c r="C132" s="291"/>
      <c r="D132" s="295"/>
      <c r="E132" s="295"/>
      <c r="F132" s="295"/>
      <c r="G132" s="295"/>
      <c r="H132" s="298"/>
      <c r="I132" s="158" t="s">
        <v>513</v>
      </c>
      <c r="J132" s="154" t="s">
        <v>355</v>
      </c>
      <c r="K132" s="146" t="s">
        <v>356</v>
      </c>
      <c r="L132" s="149"/>
      <c r="M132" s="162"/>
      <c r="N132" s="162"/>
      <c r="O132" s="162"/>
      <c r="P132" s="162"/>
      <c r="Q132" s="162"/>
      <c r="R132" s="163">
        <f>SUM(L132:P132)</f>
        <v>0</v>
      </c>
      <c r="S132" s="296"/>
      <c r="T132" s="149"/>
      <c r="U132" s="150"/>
      <c r="V132" s="150"/>
      <c r="W132" s="150"/>
      <c r="X132" s="151"/>
      <c r="Y132" s="292"/>
      <c r="Z132" s="313"/>
      <c r="AA132" s="323"/>
      <c r="AB132" s="323"/>
      <c r="AC132" s="343"/>
      <c r="AD132" s="307"/>
      <c r="AE132" s="149"/>
      <c r="AF132" s="145"/>
      <c r="AG132" s="145"/>
      <c r="AH132" s="149"/>
      <c r="AI132" s="149"/>
      <c r="AJ132" s="149"/>
      <c r="AK132" s="149"/>
      <c r="AL132" s="149"/>
      <c r="AM132" s="149"/>
      <c r="AN132" s="145"/>
      <c r="AO132" s="145"/>
      <c r="AP132" s="149"/>
      <c r="AQ132" s="164">
        <v>1</v>
      </c>
      <c r="AR132" s="164"/>
      <c r="AS132" s="164"/>
      <c r="AT132" s="164"/>
      <c r="AU132" t="s">
        <v>540</v>
      </c>
    </row>
    <row r="133" spans="2:47" ht="30" customHeight="1">
      <c r="B133" s="304"/>
      <c r="C133" s="291"/>
      <c r="D133" s="295"/>
      <c r="E133" s="295"/>
      <c r="F133" s="295"/>
      <c r="G133" s="295"/>
      <c r="H133" s="298"/>
      <c r="I133" s="145" t="s">
        <v>236</v>
      </c>
      <c r="J133" s="145" t="s">
        <v>352</v>
      </c>
      <c r="K133" s="146" t="s">
        <v>360</v>
      </c>
      <c r="L133" s="145"/>
      <c r="M133" s="145">
        <v>4</v>
      </c>
      <c r="N133" s="145">
        <v>8</v>
      </c>
      <c r="O133" s="145">
        <v>28</v>
      </c>
      <c r="P133" s="145"/>
      <c r="Q133" s="145"/>
      <c r="R133" s="163">
        <f>SUM(L133:P133)</f>
        <v>40</v>
      </c>
      <c r="S133" s="296"/>
      <c r="T133" s="145">
        <v>40</v>
      </c>
      <c r="U133" s="150"/>
      <c r="V133" s="150"/>
      <c r="W133" s="150"/>
      <c r="X133" s="151"/>
      <c r="Y133" s="292"/>
      <c r="Z133" s="314"/>
      <c r="AA133" s="324"/>
      <c r="AB133" s="324"/>
      <c r="AC133" s="344"/>
      <c r="AD133" s="151">
        <v>4</v>
      </c>
      <c r="AE133" s="145" t="s">
        <v>157</v>
      </c>
      <c r="AF133" s="145"/>
      <c r="AG133" s="145"/>
      <c r="AH133" s="145"/>
      <c r="AI133" s="145"/>
      <c r="AJ133" s="145"/>
      <c r="AK133" s="145"/>
      <c r="AL133" s="145" t="s">
        <v>157</v>
      </c>
      <c r="AM133" s="145"/>
      <c r="AN133" s="145"/>
      <c r="AO133" s="145"/>
      <c r="AP133" s="145"/>
      <c r="AQ133" s="156">
        <f>R133</f>
        <v>40</v>
      </c>
      <c r="AR133" s="156">
        <v>0</v>
      </c>
      <c r="AS133" s="156">
        <v>0</v>
      </c>
      <c r="AT133" s="156"/>
      <c r="AU133" t="s">
        <v>540</v>
      </c>
    </row>
    <row r="134" spans="2:47" s="159" customFormat="1" ht="21" customHeight="1">
      <c r="B134" s="304"/>
      <c r="C134" s="160"/>
      <c r="D134" s="293"/>
      <c r="E134" s="293"/>
      <c r="F134" s="293"/>
      <c r="G134" s="293"/>
      <c r="H134" s="293"/>
      <c r="I134" s="161"/>
      <c r="J134" s="161"/>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row>
    <row r="135" spans="2:47" ht="39.75" customHeight="1">
      <c r="B135" s="304"/>
      <c r="C135" s="291" t="s">
        <v>375</v>
      </c>
      <c r="D135" s="295" t="s">
        <v>379</v>
      </c>
      <c r="E135" s="297"/>
      <c r="F135" s="297" t="s">
        <v>141</v>
      </c>
      <c r="G135" s="295" t="str">
        <f>VLOOKUP(F135,BCC,2,FALSE())</f>
        <v>Développement de son projet professionnel et enrichissement de sa discipline par des savoirs connexes</v>
      </c>
      <c r="H135" s="298"/>
      <c r="I135" s="167" t="s">
        <v>514</v>
      </c>
      <c r="J135" s="145" t="s">
        <v>352</v>
      </c>
      <c r="K135" s="146" t="s">
        <v>365</v>
      </c>
      <c r="L135" s="237"/>
      <c r="M135" s="237"/>
      <c r="N135" s="237">
        <v>1</v>
      </c>
      <c r="O135" s="237"/>
      <c r="P135" s="237"/>
      <c r="Q135" s="237"/>
      <c r="R135" s="163">
        <f>SUM(L135:P135)</f>
        <v>1</v>
      </c>
      <c r="S135" s="296">
        <f>SUM(R135:R141)</f>
        <v>45</v>
      </c>
      <c r="T135" s="149"/>
      <c r="U135" s="150"/>
      <c r="V135" s="150"/>
      <c r="W135" s="150"/>
      <c r="X135" s="151"/>
      <c r="Y135" s="292">
        <v>3</v>
      </c>
      <c r="Z135" s="300">
        <v>6</v>
      </c>
      <c r="AA135" s="309" t="s">
        <v>499</v>
      </c>
      <c r="AB135" s="309" t="s">
        <v>497</v>
      </c>
      <c r="AC135" s="339" t="s">
        <v>498</v>
      </c>
      <c r="AD135" s="149">
        <v>1</v>
      </c>
      <c r="AE135" s="149"/>
      <c r="AF135" s="145"/>
      <c r="AG135" s="145" t="s">
        <v>157</v>
      </c>
      <c r="AH135" s="149"/>
      <c r="AI135" s="149"/>
      <c r="AJ135" s="149"/>
      <c r="AK135" s="149" t="s">
        <v>157</v>
      </c>
      <c r="AL135" s="149"/>
      <c r="AM135" s="149"/>
      <c r="AN135" s="145"/>
      <c r="AO135" s="145"/>
      <c r="AP135" s="149"/>
      <c r="AQ135" s="156">
        <f t="shared" ref="AQ135:AQ141" si="9">R135</f>
        <v>1</v>
      </c>
      <c r="AR135" s="156">
        <v>0</v>
      </c>
      <c r="AS135" s="156">
        <v>0</v>
      </c>
      <c r="AT135" s="113" t="s">
        <v>366</v>
      </c>
      <c r="AU135" s="240" t="s">
        <v>539</v>
      </c>
    </row>
    <row r="136" spans="2:47" ht="30" customHeight="1">
      <c r="B136" s="304"/>
      <c r="C136" s="291"/>
      <c r="D136" s="295"/>
      <c r="E136" s="297"/>
      <c r="F136" s="297"/>
      <c r="G136" s="295"/>
      <c r="H136" s="298"/>
      <c r="I136" s="167" t="s">
        <v>526</v>
      </c>
      <c r="J136" s="145" t="s">
        <v>352</v>
      </c>
      <c r="K136" s="146" t="s">
        <v>365</v>
      </c>
      <c r="L136" s="237"/>
      <c r="M136" s="237"/>
      <c r="N136" s="237">
        <v>10</v>
      </c>
      <c r="O136" s="237"/>
      <c r="P136" s="237"/>
      <c r="Q136" s="237"/>
      <c r="R136" s="163">
        <f>SUM(L136:P136)</f>
        <v>10</v>
      </c>
      <c r="S136" s="296"/>
      <c r="T136" s="149"/>
      <c r="U136" s="150"/>
      <c r="V136" s="150"/>
      <c r="W136" s="150"/>
      <c r="X136" s="151"/>
      <c r="Y136" s="292"/>
      <c r="Z136" s="300"/>
      <c r="AA136" s="310"/>
      <c r="AB136" s="310"/>
      <c r="AC136" s="340"/>
      <c r="AD136" s="149">
        <v>2</v>
      </c>
      <c r="AE136" s="149"/>
      <c r="AF136" s="145"/>
      <c r="AG136" s="145"/>
      <c r="AH136" s="149"/>
      <c r="AI136" s="149"/>
      <c r="AJ136" s="149"/>
      <c r="AK136" s="149" t="s">
        <v>157</v>
      </c>
      <c r="AL136" s="149"/>
      <c r="AM136" s="149"/>
      <c r="AN136" s="145"/>
      <c r="AO136" s="145"/>
      <c r="AP136" s="149"/>
      <c r="AQ136" s="156">
        <f t="shared" si="9"/>
        <v>10</v>
      </c>
      <c r="AR136" s="156">
        <v>0</v>
      </c>
      <c r="AS136" s="156">
        <v>0</v>
      </c>
      <c r="AT136" s="113" t="s">
        <v>366</v>
      </c>
      <c r="AU136" s="240" t="s">
        <v>539</v>
      </c>
    </row>
    <row r="137" spans="2:47" ht="36" customHeight="1">
      <c r="B137" s="304"/>
      <c r="C137" s="291"/>
      <c r="D137" s="295"/>
      <c r="E137" s="297"/>
      <c r="F137" s="297"/>
      <c r="G137" s="295"/>
      <c r="H137" s="298"/>
      <c r="I137" s="167" t="s">
        <v>517</v>
      </c>
      <c r="J137" s="145" t="s">
        <v>352</v>
      </c>
      <c r="K137" s="146" t="s">
        <v>360</v>
      </c>
      <c r="L137" s="237"/>
      <c r="M137" s="237"/>
      <c r="N137" s="253">
        <v>2</v>
      </c>
      <c r="O137" s="237"/>
      <c r="P137" s="237"/>
      <c r="Q137" s="237"/>
      <c r="R137" s="163">
        <v>2</v>
      </c>
      <c r="S137" s="296"/>
      <c r="T137" s="149"/>
      <c r="U137" s="150"/>
      <c r="V137" s="150"/>
      <c r="W137" s="150"/>
      <c r="X137" s="151"/>
      <c r="Y137" s="292"/>
      <c r="Z137" s="300"/>
      <c r="AA137" s="310"/>
      <c r="AB137" s="310"/>
      <c r="AC137" s="340"/>
      <c r="AD137" s="149"/>
      <c r="AE137" s="149"/>
      <c r="AF137" s="145"/>
      <c r="AG137" s="145" t="s">
        <v>157</v>
      </c>
      <c r="AH137" s="149"/>
      <c r="AI137" s="149"/>
      <c r="AJ137" s="149"/>
      <c r="AK137" s="149"/>
      <c r="AL137" s="149"/>
      <c r="AM137" s="149"/>
      <c r="AN137" s="145"/>
      <c r="AO137" s="145"/>
      <c r="AP137" s="149"/>
      <c r="AQ137" s="156">
        <f t="shared" si="9"/>
        <v>2</v>
      </c>
      <c r="AR137" s="156">
        <v>0</v>
      </c>
      <c r="AS137" s="156">
        <v>0</v>
      </c>
      <c r="AT137" s="113" t="s">
        <v>367</v>
      </c>
      <c r="AU137" s="240" t="s">
        <v>539</v>
      </c>
    </row>
    <row r="138" spans="2:47" ht="36" customHeight="1">
      <c r="B138" s="304"/>
      <c r="C138" s="291"/>
      <c r="D138" s="295"/>
      <c r="E138" s="297"/>
      <c r="F138" s="297"/>
      <c r="G138" s="295"/>
      <c r="H138" s="298"/>
      <c r="I138" s="167" t="s">
        <v>519</v>
      </c>
      <c r="J138" s="145" t="s">
        <v>352</v>
      </c>
      <c r="K138" s="146" t="s">
        <v>360</v>
      </c>
      <c r="L138" s="237"/>
      <c r="M138" s="237"/>
      <c r="N138" s="237"/>
      <c r="O138" s="237"/>
      <c r="P138" s="237"/>
      <c r="Q138" s="237"/>
      <c r="R138" s="163"/>
      <c r="S138" s="296"/>
      <c r="T138" s="237"/>
      <c r="U138" s="150"/>
      <c r="V138" s="150"/>
      <c r="W138" s="150"/>
      <c r="X138" s="236"/>
      <c r="Y138" s="292"/>
      <c r="Z138" s="300"/>
      <c r="AA138" s="310"/>
      <c r="AB138" s="310"/>
      <c r="AC138" s="340"/>
      <c r="AD138" s="237"/>
      <c r="AE138" s="237"/>
      <c r="AF138" s="145"/>
      <c r="AG138" s="145"/>
      <c r="AH138" s="237"/>
      <c r="AI138" s="237"/>
      <c r="AJ138" s="237"/>
      <c r="AK138" s="237"/>
      <c r="AL138" s="237"/>
      <c r="AM138" s="237"/>
      <c r="AN138" s="145"/>
      <c r="AO138" s="145"/>
      <c r="AP138" s="237"/>
      <c r="AQ138" s="156"/>
      <c r="AR138" s="156"/>
      <c r="AS138" s="156"/>
      <c r="AT138" s="113"/>
      <c r="AU138" s="240" t="s">
        <v>539</v>
      </c>
    </row>
    <row r="139" spans="2:47" ht="30" customHeight="1">
      <c r="B139" s="304"/>
      <c r="C139" s="291"/>
      <c r="D139" s="295"/>
      <c r="E139" s="297"/>
      <c r="F139" s="297"/>
      <c r="G139" s="295"/>
      <c r="H139" s="298"/>
      <c r="I139" s="145" t="s">
        <v>532</v>
      </c>
      <c r="J139" s="145" t="s">
        <v>352</v>
      </c>
      <c r="K139" s="146" t="s">
        <v>368</v>
      </c>
      <c r="L139" s="237"/>
      <c r="M139" s="237"/>
      <c r="N139" s="237">
        <v>24</v>
      </c>
      <c r="O139" s="237"/>
      <c r="P139" s="237"/>
      <c r="Q139" s="237"/>
      <c r="R139" s="163">
        <f>SUM(L139:P139)</f>
        <v>24</v>
      </c>
      <c r="S139" s="296"/>
      <c r="T139" s="149"/>
      <c r="U139" s="150"/>
      <c r="V139" s="150"/>
      <c r="W139" s="150"/>
      <c r="X139" s="151"/>
      <c r="Y139" s="292"/>
      <c r="Z139" s="300"/>
      <c r="AA139" s="310"/>
      <c r="AB139" s="310"/>
      <c r="AC139" s="340"/>
      <c r="AD139" s="149">
        <v>2</v>
      </c>
      <c r="AE139" s="149" t="s">
        <v>157</v>
      </c>
      <c r="AF139" s="145"/>
      <c r="AG139" s="145"/>
      <c r="AH139" s="149"/>
      <c r="AI139" s="149" t="s">
        <v>157</v>
      </c>
      <c r="AJ139" s="149"/>
      <c r="AK139" s="149"/>
      <c r="AL139" s="149"/>
      <c r="AM139" s="149"/>
      <c r="AN139" s="145"/>
      <c r="AO139" s="145"/>
      <c r="AP139" s="149"/>
      <c r="AQ139" s="156">
        <f t="shared" si="9"/>
        <v>24</v>
      </c>
      <c r="AR139" s="156">
        <v>0</v>
      </c>
      <c r="AS139" s="156">
        <v>0</v>
      </c>
      <c r="AT139" s="156"/>
      <c r="AU139" s="240" t="s">
        <v>539</v>
      </c>
    </row>
    <row r="140" spans="2:47" ht="30" customHeight="1">
      <c r="B140" s="304"/>
      <c r="C140" s="291"/>
      <c r="D140" s="295"/>
      <c r="E140" s="297"/>
      <c r="F140" s="297"/>
      <c r="G140" s="295"/>
      <c r="H140" s="298"/>
      <c r="I140" s="167" t="s">
        <v>533</v>
      </c>
      <c r="J140" s="145" t="s">
        <v>352</v>
      </c>
      <c r="K140" s="146" t="s">
        <v>365</v>
      </c>
      <c r="L140" s="237"/>
      <c r="M140" s="237">
        <v>2</v>
      </c>
      <c r="N140" s="237">
        <v>6</v>
      </c>
      <c r="O140" s="237"/>
      <c r="P140" s="237"/>
      <c r="Q140" s="237"/>
      <c r="R140" s="163">
        <f>SUM(L140:P140)</f>
        <v>8</v>
      </c>
      <c r="S140" s="296"/>
      <c r="T140" s="149"/>
      <c r="U140" s="150"/>
      <c r="V140" s="150"/>
      <c r="W140" s="150"/>
      <c r="X140" s="151"/>
      <c r="Y140" s="292"/>
      <c r="Z140" s="300"/>
      <c r="AA140" s="310"/>
      <c r="AB140" s="310"/>
      <c r="AC140" s="340"/>
      <c r="AD140" s="149">
        <v>2</v>
      </c>
      <c r="AE140" s="149" t="s">
        <v>157</v>
      </c>
      <c r="AF140" s="145"/>
      <c r="AG140" s="145"/>
      <c r="AH140" s="149" t="s">
        <v>157</v>
      </c>
      <c r="AI140" s="149"/>
      <c r="AJ140" s="149"/>
      <c r="AK140" s="149"/>
      <c r="AL140" s="149"/>
      <c r="AM140" s="149"/>
      <c r="AN140" s="145"/>
      <c r="AO140" s="145"/>
      <c r="AP140" s="149"/>
      <c r="AQ140" s="156">
        <f t="shared" si="9"/>
        <v>8</v>
      </c>
      <c r="AR140" s="156">
        <v>0</v>
      </c>
      <c r="AS140" s="156">
        <v>0</v>
      </c>
      <c r="AT140" s="113" t="s">
        <v>366</v>
      </c>
      <c r="AU140" t="s">
        <v>540</v>
      </c>
    </row>
    <row r="141" spans="2:47" ht="30" customHeight="1">
      <c r="B141" s="304"/>
      <c r="C141" s="291"/>
      <c r="D141" s="295"/>
      <c r="E141" s="297"/>
      <c r="F141" s="297"/>
      <c r="G141" s="295"/>
      <c r="H141" s="298"/>
      <c r="I141" s="145" t="s">
        <v>237</v>
      </c>
      <c r="J141" s="145" t="s">
        <v>352</v>
      </c>
      <c r="K141" s="146" t="s">
        <v>360</v>
      </c>
      <c r="L141" s="145"/>
      <c r="M141" s="168"/>
      <c r="N141" s="168"/>
      <c r="O141" s="168"/>
      <c r="P141" s="168"/>
      <c r="Q141" s="168"/>
      <c r="R141" s="163">
        <f>SUM(L141:P141)</f>
        <v>0</v>
      </c>
      <c r="S141" s="296"/>
      <c r="T141" s="168"/>
      <c r="U141" s="150"/>
      <c r="V141" s="150"/>
      <c r="W141" s="150"/>
      <c r="X141" s="151"/>
      <c r="Y141" s="292"/>
      <c r="Z141" s="300"/>
      <c r="AA141" s="311"/>
      <c r="AB141" s="311"/>
      <c r="AC141" s="341"/>
      <c r="AD141" s="162"/>
      <c r="AE141" s="145" t="s">
        <v>157</v>
      </c>
      <c r="AF141" s="145"/>
      <c r="AG141" s="145"/>
      <c r="AH141" s="145"/>
      <c r="AI141" s="145"/>
      <c r="AJ141" s="145"/>
      <c r="AK141" s="145"/>
      <c r="AL141" s="145" t="s">
        <v>157</v>
      </c>
      <c r="AM141" s="145"/>
      <c r="AN141" s="145"/>
      <c r="AO141" s="145"/>
      <c r="AP141" s="145"/>
      <c r="AQ141" s="164">
        <f t="shared" si="9"/>
        <v>0</v>
      </c>
      <c r="AR141" s="164">
        <v>0</v>
      </c>
      <c r="AS141" s="164">
        <v>0</v>
      </c>
      <c r="AT141" s="235"/>
      <c r="AU141" s="240" t="s">
        <v>539</v>
      </c>
    </row>
    <row r="142" spans="2:47" s="159" customFormat="1" ht="21" customHeight="1">
      <c r="B142" s="304"/>
      <c r="C142" s="160"/>
      <c r="D142" s="293"/>
      <c r="E142" s="293"/>
      <c r="F142" s="293"/>
      <c r="G142" s="293"/>
      <c r="H142" s="293"/>
      <c r="I142" s="161"/>
      <c r="J142" s="161"/>
      <c r="K142" s="161"/>
      <c r="L142" s="161"/>
      <c r="M142" s="161"/>
      <c r="N142" s="161"/>
      <c r="O142" s="161"/>
      <c r="P142" s="161"/>
      <c r="Q142" s="161"/>
      <c r="R142" s="161"/>
      <c r="S142" s="161"/>
      <c r="T142" s="161"/>
      <c r="U142" s="161"/>
      <c r="V142" s="161"/>
      <c r="W142" s="161"/>
      <c r="X142" s="161"/>
      <c r="Y142" s="161"/>
      <c r="Z142" s="299" t="s">
        <v>507</v>
      </c>
      <c r="AA142" s="299"/>
      <c r="AB142" s="299"/>
      <c r="AC142" s="232"/>
      <c r="AD142" s="161"/>
      <c r="AE142" s="161"/>
      <c r="AF142" s="161"/>
      <c r="AG142" s="161"/>
      <c r="AH142" s="161"/>
      <c r="AI142" s="161"/>
      <c r="AJ142" s="161"/>
      <c r="AK142" s="161"/>
      <c r="AL142" s="161"/>
      <c r="AM142" s="161"/>
      <c r="AN142" s="161"/>
      <c r="AO142" s="161"/>
      <c r="AP142" s="161"/>
      <c r="AQ142" s="161"/>
      <c r="AR142" s="161"/>
      <c r="AS142" s="161"/>
      <c r="AT142" s="161"/>
    </row>
    <row r="143" spans="2:47" ht="30" customHeight="1">
      <c r="B143" s="304"/>
      <c r="C143" s="291" t="s">
        <v>380</v>
      </c>
      <c r="D143" s="295" t="s">
        <v>381</v>
      </c>
      <c r="E143" s="306"/>
      <c r="F143" s="306" t="s">
        <v>116</v>
      </c>
      <c r="G143" s="295" t="str">
        <f>VLOOKUP(F143,BCC,2,FALSE())</f>
        <v>Identification des aspects relevant de l'EEA dans un système complexe</v>
      </c>
      <c r="H143" s="298">
        <v>1</v>
      </c>
      <c r="I143" s="144" t="s">
        <v>543</v>
      </c>
      <c r="J143" s="145" t="s">
        <v>352</v>
      </c>
      <c r="K143" s="146" t="s">
        <v>353</v>
      </c>
      <c r="L143" s="252"/>
      <c r="M143" s="252"/>
      <c r="N143" s="252">
        <v>28</v>
      </c>
      <c r="O143" s="252"/>
      <c r="P143" s="252"/>
      <c r="Q143" s="252"/>
      <c r="R143" s="163">
        <f t="shared" ref="R143" si="10">SUM(L143:P143)</f>
        <v>28</v>
      </c>
      <c r="S143" s="296">
        <f>SUM(R143:R156)</f>
        <v>193</v>
      </c>
      <c r="T143" s="252"/>
      <c r="U143" s="150"/>
      <c r="V143" s="150"/>
      <c r="W143" s="150"/>
      <c r="X143" s="251"/>
      <c r="Y143" s="292">
        <v>4</v>
      </c>
      <c r="Z143" s="300">
        <v>8</v>
      </c>
      <c r="AA143" s="319" t="s">
        <v>500</v>
      </c>
      <c r="AB143" s="319" t="s">
        <v>497</v>
      </c>
      <c r="AC143" s="339" t="s">
        <v>498</v>
      </c>
      <c r="AD143" s="308">
        <v>6</v>
      </c>
      <c r="AE143" s="252"/>
      <c r="AF143" s="145"/>
      <c r="AG143" s="145"/>
      <c r="AH143" s="252"/>
      <c r="AI143" s="252"/>
      <c r="AJ143" s="252"/>
      <c r="AK143" s="252"/>
      <c r="AL143" s="252"/>
      <c r="AM143" s="252"/>
      <c r="AN143" s="145"/>
      <c r="AO143" s="145"/>
      <c r="AP143" s="252"/>
      <c r="AQ143" s="156">
        <f t="shared" ref="AQ143" si="11">R143</f>
        <v>28</v>
      </c>
      <c r="AR143" s="156">
        <v>0</v>
      </c>
      <c r="AS143" s="156">
        <v>0</v>
      </c>
      <c r="AT143" s="113" t="s">
        <v>354</v>
      </c>
      <c r="AU143" t="s">
        <v>540</v>
      </c>
    </row>
    <row r="144" spans="2:47" ht="30" customHeight="1">
      <c r="B144" s="304"/>
      <c r="C144" s="291"/>
      <c r="D144" s="295"/>
      <c r="E144" s="306"/>
      <c r="F144" s="306"/>
      <c r="G144" s="295"/>
      <c r="H144" s="298"/>
      <c r="I144" s="144" t="s">
        <v>508</v>
      </c>
      <c r="J144" s="154" t="s">
        <v>355</v>
      </c>
      <c r="K144" s="146" t="s">
        <v>356</v>
      </c>
      <c r="L144" s="294" t="s">
        <v>382</v>
      </c>
      <c r="M144" s="294"/>
      <c r="N144" s="294"/>
      <c r="O144" s="294"/>
      <c r="P144" s="294"/>
      <c r="Q144" s="294"/>
      <c r="R144" s="294"/>
      <c r="S144" s="296"/>
      <c r="T144" s="149"/>
      <c r="U144" s="150"/>
      <c r="V144" s="150"/>
      <c r="W144" s="150"/>
      <c r="X144" s="151"/>
      <c r="Y144" s="292"/>
      <c r="Z144" s="300"/>
      <c r="AA144" s="320"/>
      <c r="AB144" s="320"/>
      <c r="AC144" s="340"/>
      <c r="AD144" s="308"/>
      <c r="AE144" s="149"/>
      <c r="AF144" s="145"/>
      <c r="AG144" s="145"/>
      <c r="AH144" s="149"/>
      <c r="AI144" s="149"/>
      <c r="AJ144" s="149"/>
      <c r="AK144" s="149"/>
      <c r="AL144" s="149"/>
      <c r="AM144" s="149"/>
      <c r="AN144" s="145"/>
      <c r="AO144" s="145"/>
      <c r="AP144" s="149"/>
      <c r="AQ144" s="156"/>
      <c r="AR144" s="156"/>
      <c r="AS144" s="156"/>
      <c r="AT144" s="113"/>
      <c r="AU144" s="240"/>
    </row>
    <row r="145" spans="2:47" ht="30" customHeight="1">
      <c r="B145" s="304"/>
      <c r="C145" s="291"/>
      <c r="D145" s="295"/>
      <c r="E145" s="306"/>
      <c r="F145" s="306"/>
      <c r="G145" s="295"/>
      <c r="H145" s="298"/>
      <c r="I145" s="144" t="s">
        <v>520</v>
      </c>
      <c r="J145" s="154" t="s">
        <v>352</v>
      </c>
      <c r="K145" s="146" t="s">
        <v>353</v>
      </c>
      <c r="L145" s="294" t="s">
        <v>382</v>
      </c>
      <c r="M145" s="294"/>
      <c r="N145" s="294"/>
      <c r="O145" s="294"/>
      <c r="P145" s="294"/>
      <c r="Q145" s="294"/>
      <c r="R145" s="294"/>
      <c r="S145" s="296"/>
      <c r="T145" s="149"/>
      <c r="U145" s="150"/>
      <c r="V145" s="150"/>
      <c r="W145" s="150"/>
      <c r="X145" s="151"/>
      <c r="Y145" s="292"/>
      <c r="Z145" s="300"/>
      <c r="AA145" s="320"/>
      <c r="AB145" s="320"/>
      <c r="AC145" s="340"/>
      <c r="AD145" s="308"/>
      <c r="AE145" s="149"/>
      <c r="AF145" s="145"/>
      <c r="AG145" s="145"/>
      <c r="AH145" s="149"/>
      <c r="AI145" s="149"/>
      <c r="AJ145" s="149"/>
      <c r="AK145" s="149"/>
      <c r="AL145" s="149"/>
      <c r="AM145" s="149"/>
      <c r="AN145" s="145"/>
      <c r="AO145" s="145"/>
      <c r="AP145" s="149"/>
      <c r="AQ145" s="156">
        <f>R145</f>
        <v>0</v>
      </c>
      <c r="AR145" s="156"/>
      <c r="AS145" s="156"/>
      <c r="AT145" s="113"/>
      <c r="AU145" s="240" t="s">
        <v>539</v>
      </c>
    </row>
    <row r="146" spans="2:47" ht="30" customHeight="1">
      <c r="B146" s="304"/>
      <c r="C146" s="291"/>
      <c r="D146" s="295"/>
      <c r="E146" s="306"/>
      <c r="F146" s="306"/>
      <c r="G146" s="295"/>
      <c r="H146" s="298"/>
      <c r="I146" s="144" t="s">
        <v>520</v>
      </c>
      <c r="J146" s="154" t="s">
        <v>355</v>
      </c>
      <c r="K146" s="146" t="s">
        <v>356</v>
      </c>
      <c r="L146" s="294" t="s">
        <v>382</v>
      </c>
      <c r="M146" s="294"/>
      <c r="N146" s="294"/>
      <c r="O146" s="294"/>
      <c r="P146" s="294"/>
      <c r="Q146" s="294"/>
      <c r="R146" s="294"/>
      <c r="S146" s="296"/>
      <c r="T146" s="149"/>
      <c r="U146" s="150"/>
      <c r="V146" s="150"/>
      <c r="W146" s="150"/>
      <c r="X146" s="151"/>
      <c r="Y146" s="292"/>
      <c r="Z146" s="300"/>
      <c r="AA146" s="320"/>
      <c r="AB146" s="320"/>
      <c r="AC146" s="340"/>
      <c r="AD146" s="308"/>
      <c r="AE146" s="149"/>
      <c r="AF146" s="145"/>
      <c r="AG146" s="145"/>
      <c r="AH146" s="149"/>
      <c r="AI146" s="149"/>
      <c r="AJ146" s="149"/>
      <c r="AK146" s="149"/>
      <c r="AL146" s="149"/>
      <c r="AM146" s="149"/>
      <c r="AN146" s="145"/>
      <c r="AO146" s="145"/>
      <c r="AP146" s="149"/>
      <c r="AQ146" s="156"/>
      <c r="AR146" s="156"/>
      <c r="AS146" s="156"/>
      <c r="AT146" s="113"/>
      <c r="AU146" s="240" t="s">
        <v>539</v>
      </c>
    </row>
    <row r="147" spans="2:47" ht="30" customHeight="1">
      <c r="B147" s="304"/>
      <c r="C147" s="291"/>
      <c r="D147" s="295"/>
      <c r="E147" s="306"/>
      <c r="F147" s="306"/>
      <c r="G147" s="295"/>
      <c r="H147" s="298"/>
      <c r="I147" s="155" t="s">
        <v>521</v>
      </c>
      <c r="J147" s="154" t="s">
        <v>352</v>
      </c>
      <c r="K147" s="146" t="s">
        <v>353</v>
      </c>
      <c r="L147" s="170"/>
      <c r="M147" s="170">
        <v>10</v>
      </c>
      <c r="N147" s="170">
        <v>10</v>
      </c>
      <c r="O147" s="170">
        <v>8</v>
      </c>
      <c r="P147" s="170"/>
      <c r="Q147" s="170"/>
      <c r="R147" s="163">
        <f t="shared" ref="R147:R152" si="12">SUM(L147:P147)</f>
        <v>28</v>
      </c>
      <c r="S147" s="296"/>
      <c r="T147" s="150"/>
      <c r="U147" s="150"/>
      <c r="V147" s="150"/>
      <c r="W147" s="150"/>
      <c r="X147" s="151"/>
      <c r="Y147" s="292"/>
      <c r="Z147" s="300"/>
      <c r="AA147" s="320"/>
      <c r="AB147" s="320"/>
      <c r="AC147" s="340"/>
      <c r="AD147" s="308"/>
      <c r="AE147" s="113"/>
      <c r="AF147" s="156"/>
      <c r="AG147" s="156"/>
      <c r="AH147" s="156"/>
      <c r="AI147" s="156"/>
      <c r="AJ147" s="156"/>
      <c r="AK147" s="156"/>
      <c r="AL147" s="113"/>
      <c r="AM147" s="156"/>
      <c r="AN147" s="156"/>
      <c r="AO147" s="113"/>
      <c r="AP147" s="156"/>
      <c r="AQ147" s="156">
        <f>R147</f>
        <v>28</v>
      </c>
      <c r="AR147" s="156">
        <v>0</v>
      </c>
      <c r="AS147" s="156">
        <v>0</v>
      </c>
      <c r="AT147" s="113" t="s">
        <v>358</v>
      </c>
      <c r="AU147" t="s">
        <v>540</v>
      </c>
    </row>
    <row r="148" spans="2:47" ht="30" customHeight="1">
      <c r="B148" s="304"/>
      <c r="C148" s="291"/>
      <c r="D148" s="295"/>
      <c r="E148" s="306"/>
      <c r="F148" s="306"/>
      <c r="G148" s="295"/>
      <c r="H148" s="298"/>
      <c r="I148" s="155" t="s">
        <v>521</v>
      </c>
      <c r="J148" s="154" t="s">
        <v>355</v>
      </c>
      <c r="K148" s="146" t="s">
        <v>356</v>
      </c>
      <c r="L148" s="170"/>
      <c r="M148" s="170"/>
      <c r="N148" s="170">
        <v>6</v>
      </c>
      <c r="O148" s="170"/>
      <c r="P148" s="170"/>
      <c r="Q148" s="170"/>
      <c r="R148" s="163">
        <f t="shared" si="12"/>
        <v>6</v>
      </c>
      <c r="S148" s="296"/>
      <c r="T148" s="150"/>
      <c r="U148" s="150"/>
      <c r="V148" s="150"/>
      <c r="W148" s="150"/>
      <c r="X148" s="151"/>
      <c r="Y148" s="292"/>
      <c r="Z148" s="300"/>
      <c r="AA148" s="320"/>
      <c r="AB148" s="320"/>
      <c r="AC148" s="340"/>
      <c r="AD148" s="308"/>
      <c r="AE148" s="113"/>
      <c r="AF148" s="156"/>
      <c r="AG148" s="156"/>
      <c r="AH148" s="156"/>
      <c r="AI148" s="156"/>
      <c r="AJ148" s="156"/>
      <c r="AK148" s="156"/>
      <c r="AL148" s="113"/>
      <c r="AM148" s="156"/>
      <c r="AN148" s="156"/>
      <c r="AO148" s="113"/>
      <c r="AP148" s="156"/>
      <c r="AQ148" s="156"/>
      <c r="AR148" s="156"/>
      <c r="AS148" s="156"/>
      <c r="AT148" s="113"/>
      <c r="AU148" t="s">
        <v>540</v>
      </c>
    </row>
    <row r="149" spans="2:47" ht="30" customHeight="1">
      <c r="B149" s="304"/>
      <c r="C149" s="291"/>
      <c r="D149" s="295"/>
      <c r="E149" s="306"/>
      <c r="F149" s="306"/>
      <c r="G149" s="295"/>
      <c r="H149" s="298"/>
      <c r="I149" s="155" t="s">
        <v>522</v>
      </c>
      <c r="J149" s="154" t="s">
        <v>352</v>
      </c>
      <c r="K149" s="146" t="s">
        <v>353</v>
      </c>
      <c r="L149" s="170"/>
      <c r="M149" s="170">
        <v>12</v>
      </c>
      <c r="N149" s="170">
        <v>20</v>
      </c>
      <c r="O149" s="170">
        <v>12</v>
      </c>
      <c r="P149" s="170"/>
      <c r="Q149" s="170"/>
      <c r="R149" s="163">
        <f t="shared" si="12"/>
        <v>44</v>
      </c>
      <c r="S149" s="296"/>
      <c r="T149" s="149"/>
      <c r="U149" s="150"/>
      <c r="V149" s="150"/>
      <c r="W149" s="150"/>
      <c r="X149" s="151"/>
      <c r="Y149" s="292"/>
      <c r="Z149" s="300"/>
      <c r="AA149" s="320"/>
      <c r="AB149" s="320"/>
      <c r="AC149" s="340"/>
      <c r="AD149" s="308"/>
      <c r="AE149" s="149"/>
      <c r="AF149" s="145"/>
      <c r="AG149" s="145"/>
      <c r="AH149" s="149"/>
      <c r="AI149" s="149"/>
      <c r="AJ149" s="149"/>
      <c r="AK149" s="149"/>
      <c r="AL149" s="149"/>
      <c r="AM149" s="149"/>
      <c r="AN149" s="145"/>
      <c r="AO149" s="145"/>
      <c r="AP149" s="149"/>
      <c r="AQ149" s="156">
        <f>R149</f>
        <v>44</v>
      </c>
      <c r="AR149" s="156">
        <v>0</v>
      </c>
      <c r="AS149" s="156">
        <v>0</v>
      </c>
      <c r="AT149" s="113" t="s">
        <v>358</v>
      </c>
      <c r="AU149" t="s">
        <v>540</v>
      </c>
    </row>
    <row r="150" spans="2:47" ht="30" customHeight="1">
      <c r="B150" s="304"/>
      <c r="C150" s="291"/>
      <c r="D150" s="295"/>
      <c r="E150" s="306"/>
      <c r="F150" s="306"/>
      <c r="G150" s="295"/>
      <c r="H150" s="298"/>
      <c r="I150" s="155" t="s">
        <v>522</v>
      </c>
      <c r="J150" s="154" t="s">
        <v>355</v>
      </c>
      <c r="K150" s="146" t="s">
        <v>356</v>
      </c>
      <c r="L150" s="170"/>
      <c r="M150" s="170"/>
      <c r="N150" s="170">
        <v>10</v>
      </c>
      <c r="O150" s="170"/>
      <c r="P150" s="170"/>
      <c r="Q150" s="170"/>
      <c r="R150" s="163">
        <f t="shared" si="12"/>
        <v>10</v>
      </c>
      <c r="S150" s="296"/>
      <c r="T150" s="149"/>
      <c r="U150" s="150"/>
      <c r="V150" s="150"/>
      <c r="W150" s="150"/>
      <c r="X150" s="151"/>
      <c r="Y150" s="292"/>
      <c r="Z150" s="300"/>
      <c r="AA150" s="320"/>
      <c r="AB150" s="320"/>
      <c r="AC150" s="340"/>
      <c r="AD150" s="308"/>
      <c r="AE150" s="149"/>
      <c r="AF150" s="145"/>
      <c r="AG150" s="145"/>
      <c r="AH150" s="149"/>
      <c r="AI150" s="149"/>
      <c r="AJ150" s="149"/>
      <c r="AK150" s="149"/>
      <c r="AL150" s="149"/>
      <c r="AM150" s="149"/>
      <c r="AN150" s="145"/>
      <c r="AO150" s="145"/>
      <c r="AP150" s="149"/>
      <c r="AQ150" s="156"/>
      <c r="AR150" s="156"/>
      <c r="AS150" s="156"/>
      <c r="AT150" s="113"/>
      <c r="AU150" t="s">
        <v>540</v>
      </c>
    </row>
    <row r="151" spans="2:47" ht="30" customHeight="1">
      <c r="B151" s="304"/>
      <c r="C151" s="291"/>
      <c r="D151" s="295"/>
      <c r="E151" s="306"/>
      <c r="F151" s="306"/>
      <c r="G151" s="295"/>
      <c r="H151" s="298"/>
      <c r="I151" s="155" t="s">
        <v>523</v>
      </c>
      <c r="J151" s="154" t="s">
        <v>352</v>
      </c>
      <c r="K151" s="146" t="s">
        <v>353</v>
      </c>
      <c r="L151" s="170"/>
      <c r="M151" s="170">
        <v>5</v>
      </c>
      <c r="N151" s="170">
        <v>10</v>
      </c>
      <c r="O151" s="170">
        <v>4</v>
      </c>
      <c r="P151" s="170"/>
      <c r="Q151" s="170"/>
      <c r="R151" s="163">
        <f t="shared" si="12"/>
        <v>19</v>
      </c>
      <c r="S151" s="296"/>
      <c r="T151" s="149"/>
      <c r="U151" s="150"/>
      <c r="V151" s="150"/>
      <c r="W151" s="150"/>
      <c r="X151" s="151"/>
      <c r="Y151" s="292"/>
      <c r="Z151" s="300"/>
      <c r="AA151" s="320"/>
      <c r="AB151" s="320"/>
      <c r="AC151" s="340"/>
      <c r="AD151" s="308"/>
      <c r="AE151" s="149"/>
      <c r="AF151" s="145"/>
      <c r="AG151" s="145"/>
      <c r="AH151" s="149"/>
      <c r="AI151" s="149"/>
      <c r="AJ151" s="149"/>
      <c r="AK151" s="149"/>
      <c r="AL151" s="149"/>
      <c r="AM151" s="149"/>
      <c r="AN151" s="145"/>
      <c r="AO151" s="145"/>
      <c r="AP151" s="149"/>
      <c r="AQ151" s="156">
        <f>R151</f>
        <v>19</v>
      </c>
      <c r="AR151" s="156">
        <v>0</v>
      </c>
      <c r="AS151" s="156">
        <v>0</v>
      </c>
      <c r="AT151" s="113" t="s">
        <v>358</v>
      </c>
      <c r="AU151" t="s">
        <v>540</v>
      </c>
    </row>
    <row r="152" spans="2:47" ht="30" customHeight="1">
      <c r="B152" s="304"/>
      <c r="C152" s="291"/>
      <c r="D152" s="295"/>
      <c r="E152" s="306"/>
      <c r="F152" s="306"/>
      <c r="G152" s="295"/>
      <c r="H152" s="298"/>
      <c r="I152" s="155" t="s">
        <v>523</v>
      </c>
      <c r="J152" s="154" t="s">
        <v>355</v>
      </c>
      <c r="K152" s="146" t="s">
        <v>356</v>
      </c>
      <c r="L152" s="170"/>
      <c r="M152" s="170"/>
      <c r="N152" s="170">
        <v>10</v>
      </c>
      <c r="O152" s="170"/>
      <c r="P152" s="170"/>
      <c r="Q152" s="170"/>
      <c r="R152" s="163">
        <f t="shared" si="12"/>
        <v>10</v>
      </c>
      <c r="S152" s="296"/>
      <c r="T152" s="149"/>
      <c r="U152" s="150"/>
      <c r="V152" s="150"/>
      <c r="W152" s="150"/>
      <c r="X152" s="151"/>
      <c r="Y152" s="292"/>
      <c r="Z152" s="300"/>
      <c r="AA152" s="320"/>
      <c r="AB152" s="320"/>
      <c r="AC152" s="340"/>
      <c r="AD152" s="308"/>
      <c r="AE152" s="149"/>
      <c r="AF152" s="145"/>
      <c r="AG152" s="145"/>
      <c r="AH152" s="149"/>
      <c r="AI152" s="149"/>
      <c r="AJ152" s="149"/>
      <c r="AK152" s="149"/>
      <c r="AL152" s="149"/>
      <c r="AM152" s="149"/>
      <c r="AN152" s="145"/>
      <c r="AO152" s="145"/>
      <c r="AP152" s="149"/>
      <c r="AQ152" s="156"/>
      <c r="AR152" s="156"/>
      <c r="AS152" s="156"/>
      <c r="AT152" s="113"/>
      <c r="AU152" t="s">
        <v>540</v>
      </c>
    </row>
    <row r="153" spans="2:47" ht="30" customHeight="1">
      <c r="B153" s="304"/>
      <c r="C153" s="291"/>
      <c r="D153" s="295"/>
      <c r="E153" s="306"/>
      <c r="F153" s="306"/>
      <c r="G153" s="295"/>
      <c r="H153" s="298"/>
      <c r="I153" s="145" t="s">
        <v>524</v>
      </c>
      <c r="J153" s="154" t="s">
        <v>352</v>
      </c>
      <c r="K153" s="146" t="s">
        <v>353</v>
      </c>
      <c r="L153" s="294" t="s">
        <v>382</v>
      </c>
      <c r="M153" s="294"/>
      <c r="N153" s="294"/>
      <c r="O153" s="294"/>
      <c r="P153" s="294"/>
      <c r="Q153" s="294"/>
      <c r="R153" s="294"/>
      <c r="S153" s="296"/>
      <c r="T153" s="149"/>
      <c r="U153" s="150"/>
      <c r="V153" s="150"/>
      <c r="W153" s="150"/>
      <c r="X153" s="151"/>
      <c r="Y153" s="292"/>
      <c r="Z153" s="300"/>
      <c r="AA153" s="320"/>
      <c r="AB153" s="320"/>
      <c r="AC153" s="340"/>
      <c r="AD153" s="308"/>
      <c r="AE153" s="149"/>
      <c r="AF153" s="145"/>
      <c r="AG153" s="145"/>
      <c r="AH153" s="149"/>
      <c r="AI153" s="149"/>
      <c r="AJ153" s="149"/>
      <c r="AK153" s="149"/>
      <c r="AL153" s="149"/>
      <c r="AM153" s="149"/>
      <c r="AN153" s="145"/>
      <c r="AO153" s="145"/>
      <c r="AP153" s="149"/>
      <c r="AQ153" s="156">
        <f>R153</f>
        <v>0</v>
      </c>
      <c r="AR153" s="156">
        <v>0</v>
      </c>
      <c r="AS153" s="156">
        <v>0</v>
      </c>
      <c r="AT153" s="156"/>
      <c r="AU153" s="240" t="s">
        <v>539</v>
      </c>
    </row>
    <row r="154" spans="2:47" ht="30" customHeight="1">
      <c r="B154" s="304"/>
      <c r="C154" s="291"/>
      <c r="D154" s="295"/>
      <c r="E154" s="306"/>
      <c r="F154" s="306"/>
      <c r="G154" s="295"/>
      <c r="H154" s="298"/>
      <c r="I154" s="145" t="s">
        <v>524</v>
      </c>
      <c r="J154" s="154" t="s">
        <v>355</v>
      </c>
      <c r="K154" s="146" t="s">
        <v>356</v>
      </c>
      <c r="L154" s="294" t="s">
        <v>382</v>
      </c>
      <c r="M154" s="294"/>
      <c r="N154" s="294"/>
      <c r="O154" s="294"/>
      <c r="P154" s="294"/>
      <c r="Q154" s="294"/>
      <c r="R154" s="294"/>
      <c r="S154" s="296"/>
      <c r="T154" s="149"/>
      <c r="U154" s="150"/>
      <c r="V154" s="150"/>
      <c r="W154" s="150"/>
      <c r="X154" s="151"/>
      <c r="Y154" s="292"/>
      <c r="Z154" s="300"/>
      <c r="AA154" s="320"/>
      <c r="AB154" s="320"/>
      <c r="AC154" s="340"/>
      <c r="AD154" s="308"/>
      <c r="AE154" s="149"/>
      <c r="AF154" s="145"/>
      <c r="AG154" s="145"/>
      <c r="AH154" s="149"/>
      <c r="AI154" s="149"/>
      <c r="AJ154" s="149"/>
      <c r="AK154" s="149"/>
      <c r="AL154" s="149"/>
      <c r="AM154" s="149"/>
      <c r="AN154" s="145"/>
      <c r="AO154" s="145"/>
      <c r="AP154" s="149"/>
      <c r="AQ154" s="156"/>
      <c r="AR154" s="156"/>
      <c r="AS154" s="156"/>
      <c r="AT154" s="156"/>
      <c r="AU154" s="240" t="s">
        <v>539</v>
      </c>
    </row>
    <row r="155" spans="2:47" ht="30" customHeight="1">
      <c r="B155" s="304"/>
      <c r="C155" s="291"/>
      <c r="D155" s="295"/>
      <c r="E155" s="306"/>
      <c r="F155" s="306"/>
      <c r="G155" s="295"/>
      <c r="H155" s="298"/>
      <c r="I155" s="158" t="s">
        <v>531</v>
      </c>
      <c r="J155" s="154" t="s">
        <v>355</v>
      </c>
      <c r="K155" s="146" t="s">
        <v>356</v>
      </c>
      <c r="L155" s="149"/>
      <c r="M155" s="149"/>
      <c r="N155" s="149"/>
      <c r="O155" s="149"/>
      <c r="P155" s="149"/>
      <c r="Q155" s="149"/>
      <c r="R155" s="163">
        <f>SUM(L155:P155)</f>
        <v>0</v>
      </c>
      <c r="S155" s="296"/>
      <c r="T155" s="149"/>
      <c r="U155" s="150"/>
      <c r="V155" s="150"/>
      <c r="W155" s="150"/>
      <c r="X155" s="151"/>
      <c r="Y155" s="292"/>
      <c r="Z155" s="300"/>
      <c r="AA155" s="320"/>
      <c r="AB155" s="320"/>
      <c r="AC155" s="340"/>
      <c r="AD155" s="308"/>
      <c r="AE155" s="149"/>
      <c r="AF155" s="145"/>
      <c r="AG155" s="145"/>
      <c r="AH155" s="149"/>
      <c r="AI155" s="149"/>
      <c r="AJ155" s="149"/>
      <c r="AK155" s="149"/>
      <c r="AL155" s="149"/>
      <c r="AM155" s="149"/>
      <c r="AN155" s="145"/>
      <c r="AO155" s="145"/>
      <c r="AP155" s="149"/>
      <c r="AQ155" s="156">
        <f>R155</f>
        <v>0</v>
      </c>
      <c r="AR155" s="156"/>
      <c r="AS155" s="156"/>
      <c r="AT155" s="156"/>
      <c r="AU155" t="s">
        <v>540</v>
      </c>
    </row>
    <row r="156" spans="2:47" ht="30" customHeight="1">
      <c r="B156" s="304"/>
      <c r="C156" s="291"/>
      <c r="D156" s="295"/>
      <c r="E156" s="306"/>
      <c r="F156" s="306"/>
      <c r="G156" s="295"/>
      <c r="H156" s="298"/>
      <c r="I156" s="145" t="s">
        <v>245</v>
      </c>
      <c r="J156" s="154" t="s">
        <v>352</v>
      </c>
      <c r="K156" s="146" t="s">
        <v>360</v>
      </c>
      <c r="L156" s="149"/>
      <c r="M156" s="149"/>
      <c r="N156" s="149"/>
      <c r="O156" s="149">
        <v>48</v>
      </c>
      <c r="P156" s="149"/>
      <c r="Q156" s="149"/>
      <c r="R156" s="163">
        <f>SUM(L156:P156)</f>
        <v>48</v>
      </c>
      <c r="S156" s="296"/>
      <c r="T156" s="149">
        <v>20</v>
      </c>
      <c r="U156" s="150"/>
      <c r="V156" s="150"/>
      <c r="W156" s="150"/>
      <c r="X156" s="151"/>
      <c r="Y156" s="292"/>
      <c r="Z156" s="300"/>
      <c r="AA156" s="321"/>
      <c r="AB156" s="321"/>
      <c r="AC156" s="341"/>
      <c r="AD156" s="149">
        <v>4</v>
      </c>
      <c r="AE156" s="149" t="s">
        <v>157</v>
      </c>
      <c r="AF156" s="145"/>
      <c r="AG156" s="145"/>
      <c r="AH156" s="149"/>
      <c r="AI156" s="149"/>
      <c r="AJ156" s="149"/>
      <c r="AK156" s="149"/>
      <c r="AL156" s="149"/>
      <c r="AM156" s="149"/>
      <c r="AN156" s="145"/>
      <c r="AO156" s="145"/>
      <c r="AP156" s="149"/>
      <c r="AQ156" s="156">
        <f>R156</f>
        <v>48</v>
      </c>
      <c r="AR156" s="156">
        <v>0</v>
      </c>
      <c r="AS156" s="156">
        <v>0</v>
      </c>
      <c r="AT156" s="156"/>
      <c r="AU156" t="s">
        <v>540</v>
      </c>
    </row>
    <row r="157" spans="2:47" s="159" customFormat="1" ht="21" customHeight="1">
      <c r="B157" s="304"/>
      <c r="C157" s="160"/>
      <c r="D157" s="293"/>
      <c r="E157" s="293"/>
      <c r="F157" s="293"/>
      <c r="G157" s="293"/>
      <c r="H157" s="293"/>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row>
    <row r="158" spans="2:47" ht="30" customHeight="1">
      <c r="B158" s="304"/>
      <c r="C158" s="291" t="s">
        <v>380</v>
      </c>
      <c r="D158" s="295" t="s">
        <v>383</v>
      </c>
      <c r="E158" s="306"/>
      <c r="F158" s="306" t="s">
        <v>125</v>
      </c>
      <c r="G158" s="295" t="str">
        <f>VLOOKUP(F158,BCC,2,FALSE())</f>
        <v>Analyses quantitatives et qualitatives des aspects relevant de l'EEA dans un système complexe</v>
      </c>
      <c r="H158" s="298">
        <v>1</v>
      </c>
      <c r="I158" s="144" t="s">
        <v>543</v>
      </c>
      <c r="J158" s="145" t="s">
        <v>352</v>
      </c>
      <c r="K158" s="146" t="s">
        <v>353</v>
      </c>
      <c r="L158" s="252"/>
      <c r="M158" s="252"/>
      <c r="N158" s="252">
        <v>28</v>
      </c>
      <c r="O158" s="252"/>
      <c r="P158" s="252"/>
      <c r="Q158" s="252"/>
      <c r="R158" s="163">
        <f t="shared" ref="R158" si="13">SUM(L158:P158)</f>
        <v>28</v>
      </c>
      <c r="S158" s="296">
        <f>SUM(R158:R171)</f>
        <v>28</v>
      </c>
      <c r="T158" s="252"/>
      <c r="U158" s="150"/>
      <c r="V158" s="150"/>
      <c r="W158" s="150"/>
      <c r="X158" s="251"/>
      <c r="Y158" s="292">
        <v>4</v>
      </c>
      <c r="Z158" s="300">
        <v>8</v>
      </c>
      <c r="AA158" s="319" t="s">
        <v>500</v>
      </c>
      <c r="AB158" s="319" t="s">
        <v>497</v>
      </c>
      <c r="AC158" s="339" t="s">
        <v>498</v>
      </c>
      <c r="AD158" s="307"/>
      <c r="AE158" s="252"/>
      <c r="AF158" s="145"/>
      <c r="AG158" s="145"/>
      <c r="AH158" s="252"/>
      <c r="AI158" s="252"/>
      <c r="AJ158" s="252"/>
      <c r="AK158" s="252"/>
      <c r="AL158" s="252"/>
      <c r="AM158" s="252"/>
      <c r="AN158" s="145"/>
      <c r="AO158" s="145"/>
      <c r="AP158" s="252"/>
      <c r="AQ158" s="156">
        <f t="shared" ref="AQ158" si="14">R158</f>
        <v>28</v>
      </c>
      <c r="AR158" s="156">
        <v>0</v>
      </c>
      <c r="AS158" s="156">
        <v>0</v>
      </c>
      <c r="AT158" s="113" t="s">
        <v>354</v>
      </c>
      <c r="AU158" t="s">
        <v>540</v>
      </c>
    </row>
    <row r="159" spans="2:47" ht="30" customHeight="1">
      <c r="B159" s="304"/>
      <c r="C159" s="291"/>
      <c r="D159" s="295"/>
      <c r="E159" s="306"/>
      <c r="F159" s="306"/>
      <c r="G159" s="295"/>
      <c r="H159" s="298"/>
      <c r="I159" s="144" t="s">
        <v>508</v>
      </c>
      <c r="J159" s="154" t="s">
        <v>355</v>
      </c>
      <c r="K159" s="146" t="s">
        <v>356</v>
      </c>
      <c r="L159" s="294" t="s">
        <v>382</v>
      </c>
      <c r="M159" s="294"/>
      <c r="N159" s="294"/>
      <c r="O159" s="294"/>
      <c r="P159" s="294"/>
      <c r="Q159" s="294"/>
      <c r="R159" s="294"/>
      <c r="S159" s="296"/>
      <c r="T159" s="149"/>
      <c r="U159" s="150"/>
      <c r="V159" s="150"/>
      <c r="W159" s="150"/>
      <c r="X159" s="151"/>
      <c r="Y159" s="292"/>
      <c r="Z159" s="300"/>
      <c r="AA159" s="320"/>
      <c r="AB159" s="320"/>
      <c r="AC159" s="340"/>
      <c r="AD159" s="307"/>
      <c r="AE159" s="149"/>
      <c r="AF159" s="145"/>
      <c r="AG159" s="145"/>
      <c r="AH159" s="149"/>
      <c r="AI159" s="149"/>
      <c r="AJ159" s="149"/>
      <c r="AK159" s="149"/>
      <c r="AL159" s="149"/>
      <c r="AM159" s="149"/>
      <c r="AN159" s="145"/>
      <c r="AO159" s="145"/>
      <c r="AP159" s="149"/>
      <c r="AQ159" s="164"/>
      <c r="AR159" s="164"/>
      <c r="AS159" s="164"/>
      <c r="AT159" s="165"/>
      <c r="AU159" s="240" t="s">
        <v>539</v>
      </c>
    </row>
    <row r="160" spans="2:47" ht="30" customHeight="1">
      <c r="B160" s="304"/>
      <c r="C160" s="291"/>
      <c r="D160" s="295"/>
      <c r="E160" s="306"/>
      <c r="F160" s="306"/>
      <c r="G160" s="295"/>
      <c r="H160" s="298"/>
      <c r="I160" s="144" t="s">
        <v>520</v>
      </c>
      <c r="J160" s="145" t="s">
        <v>352</v>
      </c>
      <c r="K160" s="146" t="s">
        <v>353</v>
      </c>
      <c r="L160" s="294" t="s">
        <v>382</v>
      </c>
      <c r="M160" s="294"/>
      <c r="N160" s="294"/>
      <c r="O160" s="294"/>
      <c r="P160" s="294"/>
      <c r="Q160" s="294"/>
      <c r="R160" s="294"/>
      <c r="S160" s="296"/>
      <c r="T160" s="149"/>
      <c r="U160" s="150"/>
      <c r="V160" s="150"/>
      <c r="W160" s="150"/>
      <c r="X160" s="151"/>
      <c r="Y160" s="292"/>
      <c r="Z160" s="300"/>
      <c r="AA160" s="320"/>
      <c r="AB160" s="320"/>
      <c r="AC160" s="340"/>
      <c r="AD160" s="307"/>
      <c r="AE160" s="149"/>
      <c r="AF160" s="145"/>
      <c r="AG160" s="145"/>
      <c r="AH160" s="149"/>
      <c r="AI160" s="149"/>
      <c r="AJ160" s="149"/>
      <c r="AK160" s="149"/>
      <c r="AL160" s="149"/>
      <c r="AM160" s="149"/>
      <c r="AN160" s="145"/>
      <c r="AO160" s="145"/>
      <c r="AP160" s="149"/>
      <c r="AQ160" s="164"/>
      <c r="AR160" s="164"/>
      <c r="AS160" s="164"/>
      <c r="AT160" s="165"/>
      <c r="AU160" s="240" t="s">
        <v>539</v>
      </c>
    </row>
    <row r="161" spans="2:47" ht="30" customHeight="1">
      <c r="B161" s="304"/>
      <c r="C161" s="291"/>
      <c r="D161" s="295"/>
      <c r="E161" s="306"/>
      <c r="F161" s="306"/>
      <c r="G161" s="295"/>
      <c r="H161" s="298"/>
      <c r="I161" s="144" t="s">
        <v>520</v>
      </c>
      <c r="J161" s="154" t="s">
        <v>355</v>
      </c>
      <c r="K161" s="146" t="s">
        <v>356</v>
      </c>
      <c r="L161" s="294" t="s">
        <v>382</v>
      </c>
      <c r="M161" s="294"/>
      <c r="N161" s="294"/>
      <c r="O161" s="294"/>
      <c r="P161" s="294"/>
      <c r="Q161" s="294"/>
      <c r="R161" s="294"/>
      <c r="S161" s="296"/>
      <c r="T161" s="149"/>
      <c r="U161" s="150"/>
      <c r="V161" s="150"/>
      <c r="W161" s="150"/>
      <c r="X161" s="151"/>
      <c r="Y161" s="292"/>
      <c r="Z161" s="300"/>
      <c r="AA161" s="320"/>
      <c r="AB161" s="320"/>
      <c r="AC161" s="340"/>
      <c r="AD161" s="307"/>
      <c r="AE161" s="149"/>
      <c r="AF161" s="145"/>
      <c r="AG161" s="145"/>
      <c r="AH161" s="149"/>
      <c r="AI161" s="149"/>
      <c r="AJ161" s="149"/>
      <c r="AK161" s="149"/>
      <c r="AL161" s="149"/>
      <c r="AM161" s="149"/>
      <c r="AN161" s="145"/>
      <c r="AO161" s="145"/>
      <c r="AP161" s="149"/>
      <c r="AQ161" s="164"/>
      <c r="AR161" s="164"/>
      <c r="AS161" s="164"/>
      <c r="AT161" s="165"/>
      <c r="AU161" s="240" t="s">
        <v>539</v>
      </c>
    </row>
    <row r="162" spans="2:47" ht="30" customHeight="1">
      <c r="B162" s="304"/>
      <c r="C162" s="291"/>
      <c r="D162" s="295"/>
      <c r="E162" s="306"/>
      <c r="F162" s="306"/>
      <c r="G162" s="295"/>
      <c r="H162" s="298"/>
      <c r="I162" s="155" t="s">
        <v>521</v>
      </c>
      <c r="J162" s="145" t="s">
        <v>352</v>
      </c>
      <c r="K162" s="146" t="s">
        <v>353</v>
      </c>
      <c r="L162" s="162"/>
      <c r="M162" s="162"/>
      <c r="N162" s="162"/>
      <c r="O162" s="162"/>
      <c r="P162" s="162"/>
      <c r="Q162" s="162"/>
      <c r="R162" s="163">
        <f>SUM(L162:P162)</f>
        <v>0</v>
      </c>
      <c r="S162" s="296"/>
      <c r="T162" s="149"/>
      <c r="U162" s="150"/>
      <c r="V162" s="150"/>
      <c r="W162" s="150"/>
      <c r="X162" s="151"/>
      <c r="Y162" s="292"/>
      <c r="Z162" s="300"/>
      <c r="AA162" s="320"/>
      <c r="AB162" s="320"/>
      <c r="AC162" s="340"/>
      <c r="AD162" s="307"/>
      <c r="AE162" s="149"/>
      <c r="AF162" s="145"/>
      <c r="AG162" s="145"/>
      <c r="AH162" s="149"/>
      <c r="AI162" s="149"/>
      <c r="AJ162" s="149"/>
      <c r="AK162" s="149"/>
      <c r="AL162" s="149"/>
      <c r="AM162" s="149"/>
      <c r="AN162" s="145"/>
      <c r="AO162" s="145"/>
      <c r="AP162" s="149"/>
      <c r="AQ162" s="164"/>
      <c r="AR162" s="164"/>
      <c r="AS162" s="164"/>
      <c r="AT162" s="165"/>
      <c r="AU162" t="s">
        <v>540</v>
      </c>
    </row>
    <row r="163" spans="2:47" ht="30" customHeight="1">
      <c r="B163" s="304"/>
      <c r="C163" s="291"/>
      <c r="D163" s="295"/>
      <c r="E163" s="306"/>
      <c r="F163" s="306"/>
      <c r="G163" s="295"/>
      <c r="H163" s="298"/>
      <c r="I163" s="155" t="s">
        <v>521</v>
      </c>
      <c r="J163" s="154" t="s">
        <v>355</v>
      </c>
      <c r="K163" s="146" t="s">
        <v>356</v>
      </c>
      <c r="L163" s="162"/>
      <c r="M163" s="162"/>
      <c r="N163" s="162"/>
      <c r="O163" s="162"/>
      <c r="P163" s="162"/>
      <c r="Q163" s="162"/>
      <c r="R163" s="163">
        <f>SUM(L163:P163)</f>
        <v>0</v>
      </c>
      <c r="S163" s="296"/>
      <c r="T163" s="149"/>
      <c r="U163" s="150"/>
      <c r="V163" s="150"/>
      <c r="W163" s="150"/>
      <c r="X163" s="151"/>
      <c r="Y163" s="292"/>
      <c r="Z163" s="300"/>
      <c r="AA163" s="320"/>
      <c r="AB163" s="320"/>
      <c r="AC163" s="340"/>
      <c r="AD163" s="307"/>
      <c r="AE163" s="149"/>
      <c r="AF163" s="145"/>
      <c r="AG163" s="145"/>
      <c r="AH163" s="149"/>
      <c r="AI163" s="149"/>
      <c r="AJ163" s="149"/>
      <c r="AK163" s="149"/>
      <c r="AL163" s="149"/>
      <c r="AM163" s="149"/>
      <c r="AN163" s="145"/>
      <c r="AO163" s="145"/>
      <c r="AP163" s="149"/>
      <c r="AQ163" s="164"/>
      <c r="AR163" s="164"/>
      <c r="AS163" s="164"/>
      <c r="AT163" s="165"/>
      <c r="AU163" t="s">
        <v>540</v>
      </c>
    </row>
    <row r="164" spans="2:47" ht="30" customHeight="1">
      <c r="B164" s="304"/>
      <c r="C164" s="291"/>
      <c r="D164" s="295"/>
      <c r="E164" s="306"/>
      <c r="F164" s="306"/>
      <c r="G164" s="295"/>
      <c r="H164" s="298"/>
      <c r="I164" s="155" t="s">
        <v>522</v>
      </c>
      <c r="J164" s="145" t="s">
        <v>352</v>
      </c>
      <c r="K164" s="146" t="s">
        <v>353</v>
      </c>
      <c r="L164" s="162"/>
      <c r="M164" s="162"/>
      <c r="N164" s="162"/>
      <c r="O164" s="162"/>
      <c r="P164" s="162"/>
      <c r="Q164" s="162"/>
      <c r="R164" s="163">
        <f>SUM(L164:P164)</f>
        <v>0</v>
      </c>
      <c r="S164" s="296"/>
      <c r="T164" s="149"/>
      <c r="U164" s="150"/>
      <c r="V164" s="150"/>
      <c r="W164" s="150"/>
      <c r="X164" s="151"/>
      <c r="Y164" s="292"/>
      <c r="Z164" s="300"/>
      <c r="AA164" s="320"/>
      <c r="AB164" s="320"/>
      <c r="AC164" s="340"/>
      <c r="AD164" s="307"/>
      <c r="AE164" s="149"/>
      <c r="AF164" s="145"/>
      <c r="AG164" s="145"/>
      <c r="AH164" s="149"/>
      <c r="AI164" s="149"/>
      <c r="AJ164" s="149"/>
      <c r="AK164" s="149"/>
      <c r="AL164" s="149"/>
      <c r="AM164" s="149"/>
      <c r="AN164" s="145"/>
      <c r="AO164" s="145"/>
      <c r="AP164" s="149"/>
      <c r="AQ164" s="164"/>
      <c r="AR164" s="164"/>
      <c r="AS164" s="164"/>
      <c r="AT164" s="165"/>
      <c r="AU164" t="s">
        <v>540</v>
      </c>
    </row>
    <row r="165" spans="2:47" ht="30" customHeight="1">
      <c r="B165" s="304"/>
      <c r="C165" s="291"/>
      <c r="D165" s="295"/>
      <c r="E165" s="306"/>
      <c r="F165" s="306"/>
      <c r="G165" s="295"/>
      <c r="H165" s="298"/>
      <c r="I165" s="155" t="s">
        <v>522</v>
      </c>
      <c r="J165" s="154" t="s">
        <v>355</v>
      </c>
      <c r="K165" s="146" t="s">
        <v>356</v>
      </c>
      <c r="L165" s="162"/>
      <c r="M165" s="162"/>
      <c r="N165" s="162"/>
      <c r="O165" s="162"/>
      <c r="P165" s="162"/>
      <c r="Q165" s="162"/>
      <c r="R165" s="163">
        <f>SUM(L165:P165)</f>
        <v>0</v>
      </c>
      <c r="S165" s="296"/>
      <c r="T165" s="149"/>
      <c r="U165" s="150"/>
      <c r="V165" s="150"/>
      <c r="W165" s="150"/>
      <c r="X165" s="151"/>
      <c r="Y165" s="292"/>
      <c r="Z165" s="300"/>
      <c r="AA165" s="320"/>
      <c r="AB165" s="320"/>
      <c r="AC165" s="340"/>
      <c r="AD165" s="307"/>
      <c r="AE165" s="149"/>
      <c r="AF165" s="145"/>
      <c r="AG165" s="145"/>
      <c r="AH165" s="149"/>
      <c r="AI165" s="149"/>
      <c r="AJ165" s="149"/>
      <c r="AK165" s="149"/>
      <c r="AL165" s="149"/>
      <c r="AM165" s="149"/>
      <c r="AN165" s="145"/>
      <c r="AO165" s="145"/>
      <c r="AP165" s="149"/>
      <c r="AQ165" s="164">
        <f>R165</f>
        <v>0</v>
      </c>
      <c r="AR165" s="164">
        <v>0</v>
      </c>
      <c r="AS165" s="164">
        <v>0</v>
      </c>
      <c r="AT165" s="165"/>
      <c r="AU165" t="s">
        <v>540</v>
      </c>
    </row>
    <row r="166" spans="2:47" ht="30" customHeight="1">
      <c r="B166" s="304"/>
      <c r="C166" s="291"/>
      <c r="D166" s="295"/>
      <c r="E166" s="306"/>
      <c r="F166" s="306"/>
      <c r="G166" s="295"/>
      <c r="H166" s="298"/>
      <c r="I166" s="155" t="s">
        <v>523</v>
      </c>
      <c r="J166" s="145" t="s">
        <v>352</v>
      </c>
      <c r="K166" s="146" t="s">
        <v>353</v>
      </c>
      <c r="L166" s="162"/>
      <c r="M166" s="162"/>
      <c r="N166" s="162"/>
      <c r="O166" s="162"/>
      <c r="P166" s="162"/>
      <c r="Q166" s="162"/>
      <c r="R166" s="163">
        <f>SUM(L166:P166)</f>
        <v>0</v>
      </c>
      <c r="S166" s="296"/>
      <c r="T166" s="150"/>
      <c r="U166" s="150"/>
      <c r="V166" s="150"/>
      <c r="W166" s="150"/>
      <c r="X166" s="151"/>
      <c r="Y166" s="292"/>
      <c r="Z166" s="300"/>
      <c r="AA166" s="320"/>
      <c r="AB166" s="320"/>
      <c r="AC166" s="340"/>
      <c r="AD166" s="307"/>
      <c r="AE166" s="113"/>
      <c r="AF166" s="156"/>
      <c r="AG166" s="156"/>
      <c r="AH166" s="156"/>
      <c r="AI166" s="156"/>
      <c r="AJ166" s="156"/>
      <c r="AK166" s="156"/>
      <c r="AL166" s="113"/>
      <c r="AM166" s="156"/>
      <c r="AN166" s="156"/>
      <c r="AO166" s="113"/>
      <c r="AP166" s="156"/>
      <c r="AQ166" s="164">
        <f>R166</f>
        <v>0</v>
      </c>
      <c r="AR166" s="164">
        <v>0</v>
      </c>
      <c r="AS166" s="164">
        <v>0</v>
      </c>
      <c r="AT166" s="165"/>
      <c r="AU166" t="s">
        <v>540</v>
      </c>
    </row>
    <row r="167" spans="2:47" ht="30" customHeight="1">
      <c r="B167" s="304"/>
      <c r="C167" s="291"/>
      <c r="D167" s="295"/>
      <c r="E167" s="306"/>
      <c r="F167" s="306"/>
      <c r="G167" s="295"/>
      <c r="H167" s="298"/>
      <c r="I167" s="155" t="s">
        <v>523</v>
      </c>
      <c r="J167" s="154" t="s">
        <v>355</v>
      </c>
      <c r="K167" s="146" t="s">
        <v>356</v>
      </c>
      <c r="L167" s="162"/>
      <c r="M167" s="162"/>
      <c r="N167" s="162"/>
      <c r="O167" s="162"/>
      <c r="P167" s="162"/>
      <c r="Q167" s="162"/>
      <c r="R167" s="163"/>
      <c r="S167" s="296"/>
      <c r="T167" s="149"/>
      <c r="U167" s="150"/>
      <c r="V167" s="150"/>
      <c r="W167" s="150"/>
      <c r="X167" s="151"/>
      <c r="Y167" s="292"/>
      <c r="Z167" s="300"/>
      <c r="AA167" s="320"/>
      <c r="AB167" s="320"/>
      <c r="AC167" s="340"/>
      <c r="AD167" s="307"/>
      <c r="AE167" s="149"/>
      <c r="AF167" s="145"/>
      <c r="AG167" s="145"/>
      <c r="AH167" s="149"/>
      <c r="AI167" s="149"/>
      <c r="AJ167" s="149"/>
      <c r="AK167" s="149"/>
      <c r="AL167" s="149"/>
      <c r="AM167" s="149"/>
      <c r="AN167" s="145"/>
      <c r="AO167" s="145"/>
      <c r="AP167" s="149"/>
      <c r="AQ167" s="164">
        <f>R167</f>
        <v>0</v>
      </c>
      <c r="AR167" s="164">
        <v>0</v>
      </c>
      <c r="AS167" s="164">
        <v>0</v>
      </c>
      <c r="AT167" s="164"/>
      <c r="AU167" t="s">
        <v>540</v>
      </c>
    </row>
    <row r="168" spans="2:47" ht="30" customHeight="1">
      <c r="B168" s="304"/>
      <c r="C168" s="291"/>
      <c r="D168" s="295"/>
      <c r="E168" s="306"/>
      <c r="F168" s="306"/>
      <c r="G168" s="295"/>
      <c r="H168" s="298"/>
      <c r="I168" s="145" t="s">
        <v>524</v>
      </c>
      <c r="J168" s="145" t="s">
        <v>352</v>
      </c>
      <c r="K168" s="146" t="s">
        <v>353</v>
      </c>
      <c r="L168" s="294" t="s">
        <v>382</v>
      </c>
      <c r="M168" s="294"/>
      <c r="N168" s="294"/>
      <c r="O168" s="294"/>
      <c r="P168" s="294"/>
      <c r="Q168" s="294"/>
      <c r="R168" s="294"/>
      <c r="S168" s="296"/>
      <c r="T168" s="149"/>
      <c r="U168" s="150"/>
      <c r="V168" s="150"/>
      <c r="W168" s="150"/>
      <c r="X168" s="151"/>
      <c r="Y168" s="292"/>
      <c r="Z168" s="300"/>
      <c r="AA168" s="320"/>
      <c r="AB168" s="320"/>
      <c r="AC168" s="340"/>
      <c r="AD168" s="307"/>
      <c r="AE168" s="149"/>
      <c r="AF168" s="145"/>
      <c r="AG168" s="145"/>
      <c r="AH168" s="149"/>
      <c r="AI168" s="149"/>
      <c r="AJ168" s="149"/>
      <c r="AK168" s="149"/>
      <c r="AL168" s="149"/>
      <c r="AM168" s="149"/>
      <c r="AN168" s="145"/>
      <c r="AO168" s="145"/>
      <c r="AP168" s="149"/>
      <c r="AQ168" s="164">
        <f>R168</f>
        <v>0</v>
      </c>
      <c r="AR168" s="164">
        <v>0</v>
      </c>
      <c r="AS168" s="164">
        <v>0</v>
      </c>
      <c r="AT168" s="164"/>
      <c r="AU168" s="240" t="s">
        <v>539</v>
      </c>
    </row>
    <row r="169" spans="2:47" ht="30" customHeight="1">
      <c r="B169" s="304"/>
      <c r="C169" s="291"/>
      <c r="D169" s="295"/>
      <c r="E169" s="306"/>
      <c r="F169" s="306"/>
      <c r="G169" s="295"/>
      <c r="H169" s="298"/>
      <c r="I169" s="145" t="s">
        <v>524</v>
      </c>
      <c r="J169" s="154" t="s">
        <v>355</v>
      </c>
      <c r="K169" s="146" t="s">
        <v>356</v>
      </c>
      <c r="L169" s="294" t="s">
        <v>382</v>
      </c>
      <c r="M169" s="294"/>
      <c r="N169" s="294"/>
      <c r="O169" s="294"/>
      <c r="P169" s="294"/>
      <c r="Q169" s="294"/>
      <c r="R169" s="294"/>
      <c r="S169" s="296"/>
      <c r="T169" s="149"/>
      <c r="U169" s="150"/>
      <c r="V169" s="150"/>
      <c r="W169" s="150"/>
      <c r="X169" s="151"/>
      <c r="Y169" s="292"/>
      <c r="Z169" s="300"/>
      <c r="AA169" s="320"/>
      <c r="AB169" s="320"/>
      <c r="AC169" s="340"/>
      <c r="AD169" s="307"/>
      <c r="AE169" s="149"/>
      <c r="AF169" s="145"/>
      <c r="AG169" s="145"/>
      <c r="AH169" s="149"/>
      <c r="AI169" s="149"/>
      <c r="AJ169" s="149"/>
      <c r="AK169" s="149"/>
      <c r="AL169" s="149"/>
      <c r="AM169" s="149"/>
      <c r="AN169" s="145"/>
      <c r="AO169" s="145"/>
      <c r="AP169" s="149"/>
      <c r="AQ169" s="164">
        <f>R169</f>
        <v>0</v>
      </c>
      <c r="AR169" s="164">
        <v>0</v>
      </c>
      <c r="AS169" s="164">
        <v>0</v>
      </c>
      <c r="AT169" s="164"/>
      <c r="AU169" s="240" t="s">
        <v>539</v>
      </c>
    </row>
    <row r="170" spans="2:47" ht="30" customHeight="1">
      <c r="B170" s="304"/>
      <c r="C170" s="291"/>
      <c r="D170" s="295"/>
      <c r="E170" s="306"/>
      <c r="F170" s="306"/>
      <c r="G170" s="295"/>
      <c r="H170" s="298"/>
      <c r="I170" s="158" t="s">
        <v>531</v>
      </c>
      <c r="J170" s="154" t="s">
        <v>355</v>
      </c>
      <c r="K170" s="146" t="s">
        <v>356</v>
      </c>
      <c r="L170" s="162"/>
      <c r="M170" s="162"/>
      <c r="N170" s="162"/>
      <c r="O170" s="162"/>
      <c r="P170" s="162"/>
      <c r="Q170" s="162"/>
      <c r="R170" s="163">
        <f>SUM(L170:P170)</f>
        <v>0</v>
      </c>
      <c r="S170" s="296"/>
      <c r="T170" s="149"/>
      <c r="U170" s="150"/>
      <c r="V170" s="150"/>
      <c r="W170" s="150"/>
      <c r="X170" s="151"/>
      <c r="Y170" s="292"/>
      <c r="Z170" s="300"/>
      <c r="AA170" s="320"/>
      <c r="AB170" s="320"/>
      <c r="AC170" s="340"/>
      <c r="AD170" s="162"/>
      <c r="AE170" s="149"/>
      <c r="AF170" s="145"/>
      <c r="AG170" s="145"/>
      <c r="AH170" s="149"/>
      <c r="AI170" s="149"/>
      <c r="AJ170" s="149"/>
      <c r="AK170" s="149"/>
      <c r="AL170" s="149"/>
      <c r="AM170" s="149"/>
      <c r="AN170" s="145"/>
      <c r="AO170" s="145"/>
      <c r="AP170" s="149"/>
      <c r="AQ170" s="164">
        <v>0</v>
      </c>
      <c r="AR170" s="164">
        <v>0</v>
      </c>
      <c r="AS170" s="164">
        <v>0</v>
      </c>
      <c r="AT170" s="164"/>
      <c r="AU170" t="s">
        <v>540</v>
      </c>
    </row>
    <row r="171" spans="2:47" ht="30" customHeight="1">
      <c r="B171" s="304"/>
      <c r="C171" s="291"/>
      <c r="D171" s="295"/>
      <c r="E171" s="306"/>
      <c r="F171" s="306"/>
      <c r="G171" s="295"/>
      <c r="H171" s="298"/>
      <c r="I171" s="145" t="s">
        <v>245</v>
      </c>
      <c r="J171" s="145" t="s">
        <v>352</v>
      </c>
      <c r="K171" s="146" t="s">
        <v>360</v>
      </c>
      <c r="L171" s="162"/>
      <c r="M171" s="162"/>
      <c r="N171" s="162"/>
      <c r="O171" s="162"/>
      <c r="P171" s="162"/>
      <c r="Q171" s="162"/>
      <c r="R171" s="163">
        <f>SUM(L171:P171)</f>
        <v>0</v>
      </c>
      <c r="S171" s="296"/>
      <c r="T171" s="149"/>
      <c r="U171" s="150"/>
      <c r="V171" s="150"/>
      <c r="W171" s="150"/>
      <c r="X171" s="151"/>
      <c r="Y171" s="292"/>
      <c r="Z171" s="300"/>
      <c r="AA171" s="321"/>
      <c r="AB171" s="321"/>
      <c r="AC171" s="341"/>
      <c r="AD171" s="162"/>
      <c r="AE171" s="149" t="s">
        <v>157</v>
      </c>
      <c r="AF171" s="145"/>
      <c r="AG171" s="145"/>
      <c r="AH171" s="149"/>
      <c r="AI171" s="149"/>
      <c r="AJ171" s="149"/>
      <c r="AK171" s="149"/>
      <c r="AL171" s="149"/>
      <c r="AM171" s="149"/>
      <c r="AN171" s="145"/>
      <c r="AO171" s="145"/>
      <c r="AP171" s="149"/>
      <c r="AQ171" s="164">
        <f>R171</f>
        <v>0</v>
      </c>
      <c r="AR171" s="164">
        <v>0</v>
      </c>
      <c r="AS171" s="164">
        <v>0</v>
      </c>
      <c r="AT171" s="164"/>
      <c r="AU171" t="s">
        <v>540</v>
      </c>
    </row>
    <row r="172" spans="2:47" s="159" customFormat="1" ht="21" customHeight="1">
      <c r="B172" s="304"/>
      <c r="C172" s="160"/>
      <c r="D172" s="293"/>
      <c r="E172" s="293"/>
      <c r="F172" s="293"/>
      <c r="G172" s="293"/>
      <c r="H172" s="293"/>
      <c r="I172" s="161"/>
      <c r="J172" s="161"/>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row>
    <row r="173" spans="2:47" ht="30" customHeight="1">
      <c r="B173" s="304"/>
      <c r="C173" s="291" t="s">
        <v>380</v>
      </c>
      <c r="D173" s="295" t="s">
        <v>384</v>
      </c>
      <c r="E173" s="295"/>
      <c r="F173" s="295" t="s">
        <v>133</v>
      </c>
      <c r="G173" s="295" t="str">
        <f>VLOOKUP(F173,BCC,2,FALSE())</f>
        <v>Mise en œuvre des méthodes et outils de l'EEA dans un système complexe</v>
      </c>
      <c r="H173" s="298">
        <v>1</v>
      </c>
      <c r="I173" s="144" t="s">
        <v>543</v>
      </c>
      <c r="J173" s="145" t="s">
        <v>352</v>
      </c>
      <c r="K173" s="146" t="s">
        <v>353</v>
      </c>
      <c r="L173" s="252"/>
      <c r="M173" s="252"/>
      <c r="N173" s="252">
        <v>28</v>
      </c>
      <c r="O173" s="252"/>
      <c r="P173" s="252"/>
      <c r="Q173" s="252"/>
      <c r="R173" s="163">
        <f t="shared" ref="R173" si="15">SUM(L173:P173)</f>
        <v>28</v>
      </c>
      <c r="S173" s="296">
        <f>SUM(R173:R186)</f>
        <v>76</v>
      </c>
      <c r="T173" s="252"/>
      <c r="U173" s="150"/>
      <c r="V173" s="150"/>
      <c r="W173" s="150"/>
      <c r="X173" s="251"/>
      <c r="Y173" s="292">
        <v>4</v>
      </c>
      <c r="Z173" s="300">
        <v>8</v>
      </c>
      <c r="AA173" s="319" t="s">
        <v>500</v>
      </c>
      <c r="AB173" s="319" t="s">
        <v>497</v>
      </c>
      <c r="AC173" s="339" t="s">
        <v>498</v>
      </c>
      <c r="AD173" s="307"/>
      <c r="AE173" s="252"/>
      <c r="AF173" s="145"/>
      <c r="AG173" s="145"/>
      <c r="AH173" s="252"/>
      <c r="AI173" s="252"/>
      <c r="AJ173" s="252"/>
      <c r="AK173" s="252"/>
      <c r="AL173" s="252"/>
      <c r="AM173" s="252"/>
      <c r="AN173" s="145"/>
      <c r="AO173" s="145"/>
      <c r="AP173" s="252"/>
      <c r="AQ173" s="156">
        <f t="shared" ref="AQ173" si="16">R173</f>
        <v>28</v>
      </c>
      <c r="AR173" s="156">
        <v>0</v>
      </c>
      <c r="AS173" s="156">
        <v>0</v>
      </c>
      <c r="AT173" s="113" t="s">
        <v>354</v>
      </c>
      <c r="AU173" t="s">
        <v>540</v>
      </c>
    </row>
    <row r="174" spans="2:47" ht="30" customHeight="1">
      <c r="B174" s="304"/>
      <c r="C174" s="291"/>
      <c r="D174" s="295"/>
      <c r="E174" s="295"/>
      <c r="F174" s="295"/>
      <c r="G174" s="295"/>
      <c r="H174" s="298"/>
      <c r="I174" s="144" t="s">
        <v>508</v>
      </c>
      <c r="J174" s="154" t="s">
        <v>355</v>
      </c>
      <c r="K174" s="146" t="s">
        <v>356</v>
      </c>
      <c r="L174" s="294" t="s">
        <v>382</v>
      </c>
      <c r="M174" s="294"/>
      <c r="N174" s="294"/>
      <c r="O174" s="294"/>
      <c r="P174" s="294"/>
      <c r="Q174" s="294"/>
      <c r="R174" s="294"/>
      <c r="S174" s="296"/>
      <c r="T174" s="149"/>
      <c r="U174" s="150"/>
      <c r="V174" s="150"/>
      <c r="W174" s="150"/>
      <c r="X174" s="151"/>
      <c r="Y174" s="292"/>
      <c r="Z174" s="300"/>
      <c r="AA174" s="320"/>
      <c r="AB174" s="320"/>
      <c r="AC174" s="340"/>
      <c r="AD174" s="307"/>
      <c r="AE174" s="149"/>
      <c r="AF174" s="145"/>
      <c r="AG174" s="145"/>
      <c r="AH174" s="149"/>
      <c r="AI174" s="149"/>
      <c r="AJ174" s="149"/>
      <c r="AK174" s="149"/>
      <c r="AL174" s="149"/>
      <c r="AM174" s="149"/>
      <c r="AN174" s="145"/>
      <c r="AO174" s="145"/>
      <c r="AP174" s="149"/>
      <c r="AQ174" s="164"/>
      <c r="AR174" s="164"/>
      <c r="AS174" s="164"/>
      <c r="AT174" s="165"/>
      <c r="AU174" s="240" t="s">
        <v>539</v>
      </c>
    </row>
    <row r="175" spans="2:47" ht="30" customHeight="1">
      <c r="B175" s="304"/>
      <c r="C175" s="291"/>
      <c r="D175" s="295"/>
      <c r="E175" s="295"/>
      <c r="F175" s="295"/>
      <c r="G175" s="295"/>
      <c r="H175" s="298"/>
      <c r="I175" s="144" t="s">
        <v>520</v>
      </c>
      <c r="J175" s="145" t="s">
        <v>352</v>
      </c>
      <c r="K175" s="146" t="s">
        <v>353</v>
      </c>
      <c r="L175" s="294" t="s">
        <v>382</v>
      </c>
      <c r="M175" s="294"/>
      <c r="N175" s="294"/>
      <c r="O175" s="294"/>
      <c r="P175" s="294"/>
      <c r="Q175" s="294"/>
      <c r="R175" s="294"/>
      <c r="S175" s="296"/>
      <c r="T175" s="149"/>
      <c r="U175" s="150"/>
      <c r="V175" s="150"/>
      <c r="W175" s="150"/>
      <c r="X175" s="151"/>
      <c r="Y175" s="292"/>
      <c r="Z175" s="300"/>
      <c r="AA175" s="320"/>
      <c r="AB175" s="320"/>
      <c r="AC175" s="340"/>
      <c r="AD175" s="307"/>
      <c r="AE175" s="149"/>
      <c r="AF175" s="145"/>
      <c r="AG175" s="145"/>
      <c r="AH175" s="149"/>
      <c r="AI175" s="149"/>
      <c r="AJ175" s="149"/>
      <c r="AK175" s="149"/>
      <c r="AL175" s="149"/>
      <c r="AM175" s="149"/>
      <c r="AN175" s="145"/>
      <c r="AO175" s="145"/>
      <c r="AP175" s="149"/>
      <c r="AQ175" s="164"/>
      <c r="AR175" s="164"/>
      <c r="AS175" s="164"/>
      <c r="AT175" s="165"/>
      <c r="AU175" s="240" t="s">
        <v>539</v>
      </c>
    </row>
    <row r="176" spans="2:47" ht="30" customHeight="1">
      <c r="B176" s="304"/>
      <c r="C176" s="291"/>
      <c r="D176" s="295"/>
      <c r="E176" s="295"/>
      <c r="F176" s="295"/>
      <c r="G176" s="295"/>
      <c r="H176" s="298"/>
      <c r="I176" s="144" t="s">
        <v>520</v>
      </c>
      <c r="J176" s="154" t="s">
        <v>355</v>
      </c>
      <c r="K176" s="146" t="s">
        <v>356</v>
      </c>
      <c r="L176" s="294" t="s">
        <v>382</v>
      </c>
      <c r="M176" s="294"/>
      <c r="N176" s="294"/>
      <c r="O176" s="294"/>
      <c r="P176" s="294"/>
      <c r="Q176" s="294"/>
      <c r="R176" s="294"/>
      <c r="S176" s="296"/>
      <c r="T176" s="149"/>
      <c r="U176" s="150"/>
      <c r="V176" s="150"/>
      <c r="W176" s="150"/>
      <c r="X176" s="151"/>
      <c r="Y176" s="292"/>
      <c r="Z176" s="300"/>
      <c r="AA176" s="320"/>
      <c r="AB176" s="320"/>
      <c r="AC176" s="340"/>
      <c r="AD176" s="307"/>
      <c r="AE176" s="149"/>
      <c r="AF176" s="145"/>
      <c r="AG176" s="145"/>
      <c r="AH176" s="149"/>
      <c r="AI176" s="149"/>
      <c r="AJ176" s="149"/>
      <c r="AK176" s="149"/>
      <c r="AL176" s="149"/>
      <c r="AM176" s="149"/>
      <c r="AN176" s="145"/>
      <c r="AO176" s="145"/>
      <c r="AP176" s="149"/>
      <c r="AQ176" s="164"/>
      <c r="AR176" s="164"/>
      <c r="AS176" s="164"/>
      <c r="AT176" s="165"/>
      <c r="AU176" s="240" t="s">
        <v>539</v>
      </c>
    </row>
    <row r="177" spans="2:47" ht="30" customHeight="1">
      <c r="B177" s="304"/>
      <c r="C177" s="291"/>
      <c r="D177" s="295"/>
      <c r="E177" s="295"/>
      <c r="F177" s="295"/>
      <c r="G177" s="295"/>
      <c r="H177" s="298"/>
      <c r="I177" s="155" t="s">
        <v>521</v>
      </c>
      <c r="J177" s="145" t="s">
        <v>352</v>
      </c>
      <c r="K177" s="146" t="s">
        <v>353</v>
      </c>
      <c r="L177" s="162"/>
      <c r="M177" s="162"/>
      <c r="N177" s="162"/>
      <c r="O177" s="162"/>
      <c r="P177" s="162"/>
      <c r="Q177" s="162"/>
      <c r="R177" s="163">
        <f>SUM(L177:P177)</f>
        <v>0</v>
      </c>
      <c r="S177" s="296"/>
      <c r="T177" s="149"/>
      <c r="U177" s="150"/>
      <c r="V177" s="150"/>
      <c r="W177" s="150"/>
      <c r="X177" s="151"/>
      <c r="Y177" s="292"/>
      <c r="Z177" s="300"/>
      <c r="AA177" s="320"/>
      <c r="AB177" s="320"/>
      <c r="AC177" s="340"/>
      <c r="AD177" s="307"/>
      <c r="AE177" s="149"/>
      <c r="AF177" s="145"/>
      <c r="AG177" s="145"/>
      <c r="AH177" s="149"/>
      <c r="AI177" s="149"/>
      <c r="AJ177" s="149"/>
      <c r="AK177" s="149"/>
      <c r="AL177" s="149"/>
      <c r="AM177" s="149"/>
      <c r="AN177" s="145"/>
      <c r="AO177" s="145"/>
      <c r="AP177" s="149"/>
      <c r="AQ177" s="164"/>
      <c r="AR177" s="164"/>
      <c r="AS177" s="164"/>
      <c r="AT177" s="165"/>
      <c r="AU177" t="s">
        <v>540</v>
      </c>
    </row>
    <row r="178" spans="2:47" ht="30" customHeight="1">
      <c r="B178" s="304"/>
      <c r="C178" s="291"/>
      <c r="D178" s="295"/>
      <c r="E178" s="295"/>
      <c r="F178" s="295"/>
      <c r="G178" s="295"/>
      <c r="H178" s="298"/>
      <c r="I178" s="155" t="s">
        <v>521</v>
      </c>
      <c r="J178" s="154" t="s">
        <v>355</v>
      </c>
      <c r="K178" s="146" t="s">
        <v>356</v>
      </c>
      <c r="L178" s="162"/>
      <c r="M178" s="162"/>
      <c r="N178" s="162"/>
      <c r="O178" s="162"/>
      <c r="P178" s="162"/>
      <c r="Q178" s="162"/>
      <c r="R178" s="163">
        <f>SUM(L178:P178)</f>
        <v>0</v>
      </c>
      <c r="S178" s="296"/>
      <c r="T178" s="149"/>
      <c r="U178" s="150"/>
      <c r="V178" s="150"/>
      <c r="W178" s="150"/>
      <c r="X178" s="151"/>
      <c r="Y178" s="292"/>
      <c r="Z178" s="300"/>
      <c r="AA178" s="320"/>
      <c r="AB178" s="320"/>
      <c r="AC178" s="340"/>
      <c r="AD178" s="307"/>
      <c r="AE178" s="149"/>
      <c r="AF178" s="145"/>
      <c r="AG178" s="145"/>
      <c r="AH178" s="149"/>
      <c r="AI178" s="149"/>
      <c r="AJ178" s="149"/>
      <c r="AK178" s="149"/>
      <c r="AL178" s="149"/>
      <c r="AM178" s="149"/>
      <c r="AN178" s="145"/>
      <c r="AO178" s="145"/>
      <c r="AP178" s="149"/>
      <c r="AQ178" s="164"/>
      <c r="AR178" s="164"/>
      <c r="AS178" s="164"/>
      <c r="AT178" s="165"/>
      <c r="AU178" t="s">
        <v>540</v>
      </c>
    </row>
    <row r="179" spans="2:47" ht="30" customHeight="1">
      <c r="B179" s="304"/>
      <c r="C179" s="291"/>
      <c r="D179" s="295"/>
      <c r="E179" s="295"/>
      <c r="F179" s="295"/>
      <c r="G179" s="295"/>
      <c r="H179" s="298"/>
      <c r="I179" s="155" t="s">
        <v>522</v>
      </c>
      <c r="J179" s="145" t="s">
        <v>352</v>
      </c>
      <c r="K179" s="146" t="s">
        <v>353</v>
      </c>
      <c r="L179" s="162"/>
      <c r="M179" s="162"/>
      <c r="N179" s="162"/>
      <c r="O179" s="162"/>
      <c r="P179" s="162"/>
      <c r="Q179" s="162"/>
      <c r="R179" s="163">
        <f>SUM(L179:P179)</f>
        <v>0</v>
      </c>
      <c r="S179" s="296"/>
      <c r="T179" s="149"/>
      <c r="U179" s="150"/>
      <c r="V179" s="150"/>
      <c r="W179" s="150"/>
      <c r="X179" s="151"/>
      <c r="Y179" s="292"/>
      <c r="Z179" s="300"/>
      <c r="AA179" s="320"/>
      <c r="AB179" s="320"/>
      <c r="AC179" s="340"/>
      <c r="AD179" s="307"/>
      <c r="AE179" s="149"/>
      <c r="AF179" s="145"/>
      <c r="AG179" s="145"/>
      <c r="AH179" s="149"/>
      <c r="AI179" s="149"/>
      <c r="AJ179" s="149"/>
      <c r="AK179" s="149"/>
      <c r="AL179" s="149"/>
      <c r="AM179" s="149"/>
      <c r="AN179" s="145"/>
      <c r="AO179" s="145"/>
      <c r="AP179" s="149"/>
      <c r="AQ179" s="164"/>
      <c r="AR179" s="164"/>
      <c r="AS179" s="164"/>
      <c r="AT179" s="165"/>
      <c r="AU179" t="s">
        <v>540</v>
      </c>
    </row>
    <row r="180" spans="2:47" ht="30" customHeight="1">
      <c r="B180" s="304"/>
      <c r="C180" s="291"/>
      <c r="D180" s="295"/>
      <c r="E180" s="295"/>
      <c r="F180" s="295"/>
      <c r="G180" s="295"/>
      <c r="H180" s="298"/>
      <c r="I180" s="155" t="s">
        <v>522</v>
      </c>
      <c r="J180" s="154" t="s">
        <v>355</v>
      </c>
      <c r="K180" s="146" t="s">
        <v>356</v>
      </c>
      <c r="L180" s="162"/>
      <c r="M180" s="162"/>
      <c r="N180" s="162"/>
      <c r="O180" s="162"/>
      <c r="P180" s="162"/>
      <c r="Q180" s="162"/>
      <c r="R180" s="163">
        <f>SUM(L180:P180)</f>
        <v>0</v>
      </c>
      <c r="S180" s="296"/>
      <c r="T180" s="149"/>
      <c r="U180" s="150"/>
      <c r="V180" s="150"/>
      <c r="W180" s="150"/>
      <c r="X180" s="151"/>
      <c r="Y180" s="292"/>
      <c r="Z180" s="300"/>
      <c r="AA180" s="320"/>
      <c r="AB180" s="320"/>
      <c r="AC180" s="340"/>
      <c r="AD180" s="307"/>
      <c r="AE180" s="149"/>
      <c r="AF180" s="145"/>
      <c r="AG180" s="145"/>
      <c r="AH180" s="149"/>
      <c r="AI180" s="149"/>
      <c r="AJ180" s="149"/>
      <c r="AK180" s="149"/>
      <c r="AL180" s="149"/>
      <c r="AM180" s="149"/>
      <c r="AN180" s="145"/>
      <c r="AO180" s="145"/>
      <c r="AP180" s="149"/>
      <c r="AQ180" s="164">
        <v>0</v>
      </c>
      <c r="AR180" s="164">
        <v>0</v>
      </c>
      <c r="AS180" s="164">
        <v>0</v>
      </c>
      <c r="AT180" s="165"/>
      <c r="AU180" t="s">
        <v>540</v>
      </c>
    </row>
    <row r="181" spans="2:47" ht="30" customHeight="1">
      <c r="B181" s="304"/>
      <c r="C181" s="291"/>
      <c r="D181" s="295"/>
      <c r="E181" s="295"/>
      <c r="F181" s="295"/>
      <c r="G181" s="295"/>
      <c r="H181" s="298"/>
      <c r="I181" s="155" t="s">
        <v>534</v>
      </c>
      <c r="J181" s="145" t="s">
        <v>352</v>
      </c>
      <c r="K181" s="146" t="s">
        <v>353</v>
      </c>
      <c r="L181" s="162"/>
      <c r="M181" s="162"/>
      <c r="N181" s="162"/>
      <c r="O181" s="162"/>
      <c r="P181" s="162"/>
      <c r="Q181" s="162"/>
      <c r="R181" s="163">
        <f>SUM(L181:P181)</f>
        <v>0</v>
      </c>
      <c r="S181" s="296"/>
      <c r="T181" s="150"/>
      <c r="U181" s="150"/>
      <c r="V181" s="150"/>
      <c r="W181" s="150"/>
      <c r="X181" s="151"/>
      <c r="Y181" s="292"/>
      <c r="Z181" s="300"/>
      <c r="AA181" s="320"/>
      <c r="AB181" s="320"/>
      <c r="AC181" s="340"/>
      <c r="AD181" s="307"/>
      <c r="AE181" s="113"/>
      <c r="AF181" s="156"/>
      <c r="AG181" s="156"/>
      <c r="AH181" s="156"/>
      <c r="AI181" s="156"/>
      <c r="AJ181" s="156"/>
      <c r="AK181" s="156"/>
      <c r="AL181" s="113"/>
      <c r="AM181" s="156"/>
      <c r="AN181" s="156"/>
      <c r="AO181" s="113"/>
      <c r="AP181" s="156"/>
      <c r="AQ181" s="164">
        <f>R181</f>
        <v>0</v>
      </c>
      <c r="AR181" s="164">
        <v>0</v>
      </c>
      <c r="AS181" s="164">
        <v>0</v>
      </c>
      <c r="AT181" s="165"/>
      <c r="AU181" t="s">
        <v>540</v>
      </c>
    </row>
    <row r="182" spans="2:47" ht="30" customHeight="1">
      <c r="B182" s="304"/>
      <c r="C182" s="291"/>
      <c r="D182" s="295"/>
      <c r="E182" s="295"/>
      <c r="F182" s="295"/>
      <c r="G182" s="295"/>
      <c r="H182" s="298"/>
      <c r="I182" s="155" t="s">
        <v>534</v>
      </c>
      <c r="J182" s="154" t="s">
        <v>355</v>
      </c>
      <c r="K182" s="146" t="s">
        <v>356</v>
      </c>
      <c r="L182" s="162"/>
      <c r="M182" s="162"/>
      <c r="N182" s="162"/>
      <c r="O182" s="162"/>
      <c r="P182" s="162"/>
      <c r="Q182" s="162"/>
      <c r="R182" s="163"/>
      <c r="S182" s="296"/>
      <c r="T182" s="149"/>
      <c r="U182" s="150"/>
      <c r="V182" s="150"/>
      <c r="W182" s="150"/>
      <c r="X182" s="151"/>
      <c r="Y182" s="292"/>
      <c r="Z182" s="300"/>
      <c r="AA182" s="320"/>
      <c r="AB182" s="320"/>
      <c r="AC182" s="340"/>
      <c r="AD182" s="307"/>
      <c r="AE182" s="149"/>
      <c r="AF182" s="145"/>
      <c r="AG182" s="145"/>
      <c r="AH182" s="149"/>
      <c r="AI182" s="149"/>
      <c r="AJ182" s="149"/>
      <c r="AK182" s="149"/>
      <c r="AL182" s="149"/>
      <c r="AM182" s="149"/>
      <c r="AN182" s="145"/>
      <c r="AO182" s="145"/>
      <c r="AP182" s="149"/>
      <c r="AQ182" s="164">
        <f>R182</f>
        <v>0</v>
      </c>
      <c r="AR182" s="164">
        <v>0</v>
      </c>
      <c r="AS182" s="164">
        <v>0</v>
      </c>
      <c r="AT182" s="164"/>
      <c r="AU182" t="s">
        <v>540</v>
      </c>
    </row>
    <row r="183" spans="2:47" ht="30" customHeight="1">
      <c r="B183" s="304"/>
      <c r="C183" s="291"/>
      <c r="D183" s="295"/>
      <c r="E183" s="295"/>
      <c r="F183" s="295"/>
      <c r="G183" s="295"/>
      <c r="H183" s="298"/>
      <c r="I183" s="145" t="s">
        <v>524</v>
      </c>
      <c r="J183" s="145" t="s">
        <v>352</v>
      </c>
      <c r="K183" s="146" t="s">
        <v>353</v>
      </c>
      <c r="L183" s="294" t="s">
        <v>382</v>
      </c>
      <c r="M183" s="294"/>
      <c r="N183" s="294"/>
      <c r="O183" s="294"/>
      <c r="P183" s="294"/>
      <c r="Q183" s="294"/>
      <c r="R183" s="294"/>
      <c r="S183" s="296"/>
      <c r="T183" s="149"/>
      <c r="U183" s="150"/>
      <c r="V183" s="150"/>
      <c r="W183" s="150"/>
      <c r="X183" s="151"/>
      <c r="Y183" s="292"/>
      <c r="Z183" s="300"/>
      <c r="AA183" s="320"/>
      <c r="AB183" s="320"/>
      <c r="AC183" s="340"/>
      <c r="AD183" s="307"/>
      <c r="AE183" s="149"/>
      <c r="AF183" s="145"/>
      <c r="AG183" s="145"/>
      <c r="AH183" s="149"/>
      <c r="AI183" s="149"/>
      <c r="AJ183" s="149"/>
      <c r="AK183" s="149"/>
      <c r="AL183" s="149"/>
      <c r="AM183" s="149"/>
      <c r="AN183" s="145"/>
      <c r="AO183" s="145"/>
      <c r="AP183" s="149"/>
      <c r="AQ183" s="164">
        <f>R183</f>
        <v>0</v>
      </c>
      <c r="AR183" s="164">
        <v>0</v>
      </c>
      <c r="AS183" s="164">
        <v>0</v>
      </c>
      <c r="AT183" s="164"/>
      <c r="AU183" s="240" t="s">
        <v>539</v>
      </c>
    </row>
    <row r="184" spans="2:47" ht="30" customHeight="1">
      <c r="B184" s="304"/>
      <c r="C184" s="291"/>
      <c r="D184" s="295"/>
      <c r="E184" s="295"/>
      <c r="F184" s="295"/>
      <c r="G184" s="295"/>
      <c r="H184" s="298"/>
      <c r="I184" s="145" t="s">
        <v>524</v>
      </c>
      <c r="J184" s="154" t="s">
        <v>355</v>
      </c>
      <c r="K184" s="146" t="s">
        <v>356</v>
      </c>
      <c r="L184" s="294" t="s">
        <v>382</v>
      </c>
      <c r="M184" s="294"/>
      <c r="N184" s="294"/>
      <c r="O184" s="294"/>
      <c r="P184" s="294"/>
      <c r="Q184" s="294"/>
      <c r="R184" s="294"/>
      <c r="S184" s="296"/>
      <c r="T184" s="149"/>
      <c r="U184" s="150"/>
      <c r="V184" s="150"/>
      <c r="W184" s="150"/>
      <c r="X184" s="151"/>
      <c r="Y184" s="292"/>
      <c r="Z184" s="300"/>
      <c r="AA184" s="320"/>
      <c r="AB184" s="320"/>
      <c r="AC184" s="340"/>
      <c r="AD184" s="307"/>
      <c r="AE184" s="149"/>
      <c r="AF184" s="145"/>
      <c r="AG184" s="145"/>
      <c r="AH184" s="149"/>
      <c r="AI184" s="149"/>
      <c r="AJ184" s="149"/>
      <c r="AK184" s="149"/>
      <c r="AL184" s="149"/>
      <c r="AM184" s="149"/>
      <c r="AN184" s="145"/>
      <c r="AO184" s="145"/>
      <c r="AP184" s="149"/>
      <c r="AQ184" s="164">
        <f>R184</f>
        <v>0</v>
      </c>
      <c r="AR184" s="164">
        <v>0</v>
      </c>
      <c r="AS184" s="164">
        <v>0</v>
      </c>
      <c r="AT184" s="164"/>
      <c r="AU184" s="240" t="s">
        <v>539</v>
      </c>
    </row>
    <row r="185" spans="2:47" ht="30" customHeight="1">
      <c r="B185" s="304"/>
      <c r="C185" s="291"/>
      <c r="D185" s="295"/>
      <c r="E185" s="295"/>
      <c r="F185" s="295"/>
      <c r="G185" s="295"/>
      <c r="H185" s="298"/>
      <c r="I185" s="158" t="s">
        <v>531</v>
      </c>
      <c r="J185" s="154" t="s">
        <v>355</v>
      </c>
      <c r="K185" s="146" t="s">
        <v>356</v>
      </c>
      <c r="L185" s="162"/>
      <c r="M185" s="162"/>
      <c r="N185" s="162"/>
      <c r="O185" s="162"/>
      <c r="P185" s="162"/>
      <c r="Q185" s="162"/>
      <c r="R185" s="163">
        <f>SUM(L185:P185)</f>
        <v>0</v>
      </c>
      <c r="S185" s="296"/>
      <c r="T185" s="149"/>
      <c r="U185" s="150"/>
      <c r="V185" s="150"/>
      <c r="W185" s="150"/>
      <c r="X185" s="151"/>
      <c r="Y185" s="292"/>
      <c r="Z185" s="300"/>
      <c r="AA185" s="320"/>
      <c r="AB185" s="320"/>
      <c r="AC185" s="340"/>
      <c r="AD185" s="162"/>
      <c r="AE185" s="149"/>
      <c r="AF185" s="145"/>
      <c r="AG185" s="145"/>
      <c r="AH185" s="149"/>
      <c r="AI185" s="149"/>
      <c r="AJ185" s="149"/>
      <c r="AK185" s="149"/>
      <c r="AL185" s="149"/>
      <c r="AM185" s="149"/>
      <c r="AN185" s="145"/>
      <c r="AO185" s="145"/>
      <c r="AP185" s="149"/>
      <c r="AQ185" s="164">
        <v>0</v>
      </c>
      <c r="AR185" s="164">
        <v>0</v>
      </c>
      <c r="AS185" s="164">
        <v>0</v>
      </c>
      <c r="AT185" s="164"/>
      <c r="AU185" t="s">
        <v>540</v>
      </c>
    </row>
    <row r="186" spans="2:47" ht="30" customHeight="1">
      <c r="B186" s="304"/>
      <c r="C186" s="291"/>
      <c r="D186" s="295"/>
      <c r="E186" s="295"/>
      <c r="F186" s="295"/>
      <c r="G186" s="295"/>
      <c r="H186" s="298"/>
      <c r="I186" s="145" t="s">
        <v>245</v>
      </c>
      <c r="J186" s="145" t="s">
        <v>352</v>
      </c>
      <c r="K186" s="146" t="s">
        <v>360</v>
      </c>
      <c r="L186" s="145"/>
      <c r="M186" s="145"/>
      <c r="N186" s="145"/>
      <c r="O186" s="145">
        <v>48</v>
      </c>
      <c r="P186" s="145"/>
      <c r="Q186" s="145"/>
      <c r="R186" s="163">
        <f>SUM(L186:P186)</f>
        <v>48</v>
      </c>
      <c r="S186" s="296"/>
      <c r="T186" s="145">
        <v>60</v>
      </c>
      <c r="U186" s="150"/>
      <c r="V186" s="150"/>
      <c r="W186" s="150"/>
      <c r="X186" s="151"/>
      <c r="Y186" s="292"/>
      <c r="Z186" s="300"/>
      <c r="AA186" s="321"/>
      <c r="AB186" s="321"/>
      <c r="AC186" s="341"/>
      <c r="AD186" s="149">
        <v>4</v>
      </c>
      <c r="AE186" s="145" t="s">
        <v>157</v>
      </c>
      <c r="AF186" s="145"/>
      <c r="AG186" s="145"/>
      <c r="AH186" s="145"/>
      <c r="AI186" s="145"/>
      <c r="AJ186" s="145"/>
      <c r="AK186" s="145"/>
      <c r="AL186" s="145"/>
      <c r="AM186" s="145"/>
      <c r="AN186" s="145"/>
      <c r="AO186" s="145"/>
      <c r="AP186" s="145"/>
      <c r="AQ186" s="156">
        <f>R186</f>
        <v>48</v>
      </c>
      <c r="AR186" s="156">
        <v>0</v>
      </c>
      <c r="AS186" s="156">
        <v>0</v>
      </c>
      <c r="AT186" s="156"/>
      <c r="AU186" t="s">
        <v>540</v>
      </c>
    </row>
    <row r="187" spans="2:47" s="159" customFormat="1" ht="21" customHeight="1">
      <c r="B187" s="304"/>
      <c r="C187" s="160"/>
      <c r="D187" s="293"/>
      <c r="E187" s="293"/>
      <c r="F187" s="293"/>
      <c r="G187" s="293"/>
      <c r="H187" s="293"/>
      <c r="I187" s="161"/>
      <c r="J187" s="161"/>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row>
    <row r="188" spans="2:47" ht="29.25" customHeight="1">
      <c r="B188" s="304"/>
      <c r="C188" s="291" t="s">
        <v>380</v>
      </c>
      <c r="D188" s="295" t="s">
        <v>385</v>
      </c>
      <c r="E188" s="297"/>
      <c r="F188" s="297" t="s">
        <v>141</v>
      </c>
      <c r="G188" s="295" t="str">
        <f>VLOOKUP(F188,BCC,2,FALSE())</f>
        <v>Développement de son projet professionnel et enrichissement de sa discipline par des savoirs connexes</v>
      </c>
      <c r="H188" s="298"/>
      <c r="I188" s="167" t="s">
        <v>535</v>
      </c>
      <c r="J188" s="169" t="s">
        <v>352</v>
      </c>
      <c r="K188" s="146" t="s">
        <v>360</v>
      </c>
      <c r="L188" s="149"/>
      <c r="M188" s="149"/>
      <c r="N188" s="149">
        <v>2</v>
      </c>
      <c r="O188" s="149"/>
      <c r="P188" s="149"/>
      <c r="Q188" s="149"/>
      <c r="R188" s="163">
        <f t="shared" ref="R188:R193" si="17">SUM(L188:P188)</f>
        <v>2</v>
      </c>
      <c r="S188" s="296"/>
      <c r="T188" s="149">
        <v>2</v>
      </c>
      <c r="U188" s="150"/>
      <c r="V188" s="150"/>
      <c r="W188" s="150"/>
      <c r="X188" s="151"/>
      <c r="Y188" s="292">
        <v>3</v>
      </c>
      <c r="Z188" s="300">
        <v>6</v>
      </c>
      <c r="AA188" s="315" t="s">
        <v>501</v>
      </c>
      <c r="AB188" s="315" t="s">
        <v>497</v>
      </c>
      <c r="AC188" s="338" t="s">
        <v>498</v>
      </c>
      <c r="AD188" s="149"/>
      <c r="AE188" s="149"/>
      <c r="AF188" s="145" t="s">
        <v>157</v>
      </c>
      <c r="AG188" s="145"/>
      <c r="AH188" s="149"/>
      <c r="AI188" s="149"/>
      <c r="AJ188" s="149"/>
      <c r="AK188" s="149"/>
      <c r="AL188" s="149"/>
      <c r="AM188" s="149"/>
      <c r="AN188" s="145"/>
      <c r="AO188" s="145"/>
      <c r="AP188" s="149"/>
      <c r="AQ188" s="156">
        <f t="shared" ref="AQ188:AQ193" si="18">R188</f>
        <v>2</v>
      </c>
      <c r="AR188" s="156">
        <v>0</v>
      </c>
      <c r="AS188" s="156">
        <v>0</v>
      </c>
      <c r="AT188" s="113" t="s">
        <v>367</v>
      </c>
      <c r="AU188" t="s">
        <v>540</v>
      </c>
    </row>
    <row r="189" spans="2:47" ht="24" customHeight="1">
      <c r="B189" s="304"/>
      <c r="C189" s="291"/>
      <c r="D189" s="295"/>
      <c r="E189" s="297"/>
      <c r="F189" s="297"/>
      <c r="G189" s="295"/>
      <c r="H189" s="298"/>
      <c r="I189" s="167" t="s">
        <v>536</v>
      </c>
      <c r="J189" s="169" t="s">
        <v>352</v>
      </c>
      <c r="K189" s="146" t="s">
        <v>360</v>
      </c>
      <c r="L189" s="149"/>
      <c r="M189" s="149"/>
      <c r="N189" s="149">
        <v>12</v>
      </c>
      <c r="O189" s="149"/>
      <c r="P189" s="149"/>
      <c r="Q189" s="149"/>
      <c r="R189" s="163">
        <f t="shared" si="17"/>
        <v>12</v>
      </c>
      <c r="S189" s="296"/>
      <c r="T189" s="149">
        <v>8</v>
      </c>
      <c r="U189" s="150"/>
      <c r="V189" s="150"/>
      <c r="W189" s="150"/>
      <c r="X189" s="151"/>
      <c r="Y189" s="292"/>
      <c r="Z189" s="300"/>
      <c r="AA189" s="315"/>
      <c r="AB189" s="315"/>
      <c r="AC189" s="338"/>
      <c r="AD189" s="149">
        <v>2</v>
      </c>
      <c r="AE189" s="149"/>
      <c r="AF189" s="145" t="s">
        <v>157</v>
      </c>
      <c r="AG189" s="145"/>
      <c r="AH189" s="149"/>
      <c r="AI189" s="149"/>
      <c r="AJ189" s="149"/>
      <c r="AK189" s="149"/>
      <c r="AL189" s="149"/>
      <c r="AM189" s="149"/>
      <c r="AN189" s="145"/>
      <c r="AO189" s="145"/>
      <c r="AP189" s="149"/>
      <c r="AQ189" s="156">
        <f t="shared" si="18"/>
        <v>12</v>
      </c>
      <c r="AR189" s="156">
        <v>0</v>
      </c>
      <c r="AS189" s="156">
        <v>0</v>
      </c>
      <c r="AT189" s="113" t="s">
        <v>367</v>
      </c>
      <c r="AU189" t="s">
        <v>540</v>
      </c>
    </row>
    <row r="190" spans="2:47" ht="30" customHeight="1">
      <c r="B190" s="304"/>
      <c r="C190" s="291"/>
      <c r="D190" s="295"/>
      <c r="E190" s="297"/>
      <c r="F190" s="297"/>
      <c r="G190" s="295"/>
      <c r="H190" s="298"/>
      <c r="I190" s="167" t="s">
        <v>530</v>
      </c>
      <c r="J190" s="169" t="s">
        <v>352</v>
      </c>
      <c r="K190" s="146" t="s">
        <v>360</v>
      </c>
      <c r="L190" s="149"/>
      <c r="M190" s="149"/>
      <c r="N190" s="149">
        <v>6</v>
      </c>
      <c r="O190" s="149"/>
      <c r="P190" s="149"/>
      <c r="Q190" s="149"/>
      <c r="R190" s="163">
        <f t="shared" si="17"/>
        <v>6</v>
      </c>
      <c r="S190" s="296"/>
      <c r="T190" s="149">
        <v>6</v>
      </c>
      <c r="U190" s="150"/>
      <c r="V190" s="150"/>
      <c r="W190" s="150"/>
      <c r="X190" s="151"/>
      <c r="Y190" s="292"/>
      <c r="Z190" s="300"/>
      <c r="AA190" s="315"/>
      <c r="AB190" s="315"/>
      <c r="AC190" s="338"/>
      <c r="AD190" s="149">
        <v>2</v>
      </c>
      <c r="AE190" s="149" t="s">
        <v>157</v>
      </c>
      <c r="AF190" s="145"/>
      <c r="AG190" s="145"/>
      <c r="AH190" s="149"/>
      <c r="AI190" s="149"/>
      <c r="AJ190" s="149"/>
      <c r="AK190" s="149"/>
      <c r="AL190" s="149"/>
      <c r="AM190" s="149"/>
      <c r="AN190" s="145"/>
      <c r="AO190" s="145"/>
      <c r="AP190" s="149"/>
      <c r="AQ190" s="156">
        <f t="shared" si="18"/>
        <v>6</v>
      </c>
      <c r="AR190" s="156">
        <v>0</v>
      </c>
      <c r="AS190" s="156">
        <v>0</v>
      </c>
      <c r="AT190" s="113" t="s">
        <v>367</v>
      </c>
      <c r="AU190" s="240" t="s">
        <v>539</v>
      </c>
    </row>
    <row r="191" spans="2:47" ht="30" customHeight="1">
      <c r="B191" s="304"/>
      <c r="C191" s="291"/>
      <c r="D191" s="295"/>
      <c r="E191" s="297"/>
      <c r="F191" s="297"/>
      <c r="G191" s="295"/>
      <c r="H191" s="298"/>
      <c r="I191" s="145" t="s">
        <v>537</v>
      </c>
      <c r="J191" s="169" t="s">
        <v>352</v>
      </c>
      <c r="K191" s="146" t="s">
        <v>368</v>
      </c>
      <c r="L191" s="149"/>
      <c r="M191" s="149"/>
      <c r="N191" s="149">
        <v>24</v>
      </c>
      <c r="O191" s="149"/>
      <c r="P191" s="149"/>
      <c r="Q191" s="149"/>
      <c r="R191" s="163">
        <f t="shared" si="17"/>
        <v>24</v>
      </c>
      <c r="S191" s="296"/>
      <c r="T191" s="149"/>
      <c r="U191" s="150"/>
      <c r="V191" s="150"/>
      <c r="W191" s="150"/>
      <c r="X191" s="151"/>
      <c r="Y191" s="292"/>
      <c r="Z191" s="300"/>
      <c r="AA191" s="315"/>
      <c r="AB191" s="315"/>
      <c r="AC191" s="338"/>
      <c r="AD191" s="149"/>
      <c r="AE191" s="149" t="s">
        <v>157</v>
      </c>
      <c r="AF191" s="145"/>
      <c r="AG191" s="145"/>
      <c r="AH191" s="149"/>
      <c r="AI191" s="149" t="s">
        <v>157</v>
      </c>
      <c r="AJ191" s="149"/>
      <c r="AK191" s="149"/>
      <c r="AL191" s="149"/>
      <c r="AM191" s="149"/>
      <c r="AN191" s="145"/>
      <c r="AO191" s="145"/>
      <c r="AP191" s="149"/>
      <c r="AQ191" s="156">
        <f t="shared" si="18"/>
        <v>24</v>
      </c>
      <c r="AR191" s="156">
        <v>0</v>
      </c>
      <c r="AS191" s="156">
        <v>0</v>
      </c>
      <c r="AT191" s="156"/>
      <c r="AU191" t="s">
        <v>540</v>
      </c>
    </row>
    <row r="192" spans="2:47" ht="30" customHeight="1">
      <c r="B192" s="304"/>
      <c r="C192" s="291"/>
      <c r="D192" s="295"/>
      <c r="E192" s="297"/>
      <c r="F192" s="297"/>
      <c r="G192" s="295"/>
      <c r="H192" s="298"/>
      <c r="I192" s="167" t="s">
        <v>544</v>
      </c>
      <c r="J192" s="169" t="s">
        <v>352</v>
      </c>
      <c r="K192" s="146" t="s">
        <v>365</v>
      </c>
      <c r="L192" s="149"/>
      <c r="M192" s="149"/>
      <c r="N192" s="149">
        <v>24</v>
      </c>
      <c r="O192" s="149"/>
      <c r="P192" s="149"/>
      <c r="Q192" s="149"/>
      <c r="R192" s="163">
        <f t="shared" si="17"/>
        <v>24</v>
      </c>
      <c r="S192" s="296"/>
      <c r="T192" s="149"/>
      <c r="U192" s="150"/>
      <c r="V192" s="150"/>
      <c r="W192" s="150"/>
      <c r="X192" s="151"/>
      <c r="Y192" s="292"/>
      <c r="Z192" s="300"/>
      <c r="AA192" s="315"/>
      <c r="AB192" s="315"/>
      <c r="AC192" s="338"/>
      <c r="AD192" s="149">
        <v>2</v>
      </c>
      <c r="AE192" s="149"/>
      <c r="AF192" s="145"/>
      <c r="AG192" s="145"/>
      <c r="AH192" s="149"/>
      <c r="AI192" s="149"/>
      <c r="AJ192" s="149"/>
      <c r="AK192" s="149"/>
      <c r="AL192" s="149"/>
      <c r="AM192" s="149"/>
      <c r="AN192" s="145"/>
      <c r="AO192" s="145"/>
      <c r="AP192" s="149"/>
      <c r="AQ192" s="156">
        <f t="shared" si="18"/>
        <v>24</v>
      </c>
      <c r="AR192" s="156">
        <v>0</v>
      </c>
      <c r="AS192" s="156">
        <v>0</v>
      </c>
      <c r="AT192" s="113" t="s">
        <v>374</v>
      </c>
      <c r="AU192" t="s">
        <v>540</v>
      </c>
    </row>
    <row r="193" spans="2:46" ht="30" customHeight="1">
      <c r="B193" s="305"/>
      <c r="C193" s="291"/>
      <c r="D193" s="295"/>
      <c r="E193" s="297"/>
      <c r="F193" s="297"/>
      <c r="G193" s="295"/>
      <c r="H193" s="298"/>
      <c r="I193" s="145" t="s">
        <v>246</v>
      </c>
      <c r="J193" s="169" t="s">
        <v>352</v>
      </c>
      <c r="K193" s="146" t="s">
        <v>365</v>
      </c>
      <c r="L193" s="145"/>
      <c r="M193" s="168"/>
      <c r="N193" s="168"/>
      <c r="O193" s="168"/>
      <c r="P193" s="168"/>
      <c r="Q193" s="168"/>
      <c r="R193" s="163">
        <f t="shared" si="17"/>
        <v>0</v>
      </c>
      <c r="S193" s="296"/>
      <c r="T193" s="145"/>
      <c r="U193" s="150"/>
      <c r="V193" s="150"/>
      <c r="W193" s="150"/>
      <c r="X193" s="151"/>
      <c r="Y193" s="292"/>
      <c r="Z193" s="300"/>
      <c r="AA193" s="315"/>
      <c r="AB193" s="315"/>
      <c r="AC193" s="338"/>
      <c r="AD193" s="162"/>
      <c r="AE193" s="145"/>
      <c r="AF193" s="145"/>
      <c r="AG193" s="145"/>
      <c r="AH193" s="145"/>
      <c r="AI193" s="145"/>
      <c r="AJ193" s="145"/>
      <c r="AK193" s="145"/>
      <c r="AL193" s="145"/>
      <c r="AM193" s="145"/>
      <c r="AN193" s="145"/>
      <c r="AO193" s="145"/>
      <c r="AP193" s="145"/>
      <c r="AQ193" s="164">
        <f t="shared" si="18"/>
        <v>0</v>
      </c>
      <c r="AR193" s="164">
        <v>0</v>
      </c>
      <c r="AS193" s="164">
        <v>0</v>
      </c>
      <c r="AT193" s="164"/>
    </row>
    <row r="194" spans="2:46" ht="18.75">
      <c r="Z194" s="299" t="s">
        <v>507</v>
      </c>
      <c r="AA194" s="299"/>
      <c r="AB194" s="299"/>
    </row>
  </sheetData>
  <mergeCells count="277">
    <mergeCell ref="AA101:AA111"/>
    <mergeCell ref="AB101:AB111"/>
    <mergeCell ref="AC101:AC111"/>
    <mergeCell ref="AA113:AA122"/>
    <mergeCell ref="AB113:AB122"/>
    <mergeCell ref="AC113:AC122"/>
    <mergeCell ref="AA124:AA133"/>
    <mergeCell ref="AB124:AB133"/>
    <mergeCell ref="AC124:AC133"/>
    <mergeCell ref="AA188:AA193"/>
    <mergeCell ref="AB188:AB193"/>
    <mergeCell ref="AC188:AC193"/>
    <mergeCell ref="AA173:AA186"/>
    <mergeCell ref="AB173:AB186"/>
    <mergeCell ref="AC173:AC186"/>
    <mergeCell ref="AC135:AC141"/>
    <mergeCell ref="AB135:AB141"/>
    <mergeCell ref="Z113:Z122"/>
    <mergeCell ref="Z124:Z133"/>
    <mergeCell ref="AA143:AA156"/>
    <mergeCell ref="AB143:AB156"/>
    <mergeCell ref="AC143:AC156"/>
    <mergeCell ref="AA158:AA171"/>
    <mergeCell ref="AB158:AB171"/>
    <mergeCell ref="AC158:AC171"/>
    <mergeCell ref="AQ3:AT3"/>
    <mergeCell ref="U4:V4"/>
    <mergeCell ref="X4:X5"/>
    <mergeCell ref="Y4:Y5"/>
    <mergeCell ref="Z4:Z5"/>
    <mergeCell ref="AA4:AC4"/>
    <mergeCell ref="AD4:AD5"/>
    <mergeCell ref="AE4:AL4"/>
    <mergeCell ref="AM4:AP4"/>
    <mergeCell ref="AQ4:AS4"/>
    <mergeCell ref="D3:H4"/>
    <mergeCell ref="I3:S4"/>
    <mergeCell ref="T3:W3"/>
    <mergeCell ref="X3:AB3"/>
    <mergeCell ref="AE3:AL3"/>
    <mergeCell ref="AM3:AP3"/>
    <mergeCell ref="AA7:AA16"/>
    <mergeCell ref="AB7:AB16"/>
    <mergeCell ref="AD7:AD15"/>
    <mergeCell ref="L9:R9"/>
    <mergeCell ref="L10:R10"/>
    <mergeCell ref="L11:R11"/>
    <mergeCell ref="L12:R12"/>
    <mergeCell ref="AD18:AD25"/>
    <mergeCell ref="L20:R20"/>
    <mergeCell ref="L21:R21"/>
    <mergeCell ref="L22:R22"/>
    <mergeCell ref="L23:R23"/>
    <mergeCell ref="C7:C16"/>
    <mergeCell ref="D7:D16"/>
    <mergeCell ref="E7:E16"/>
    <mergeCell ref="F7:F16"/>
    <mergeCell ref="G7:G16"/>
    <mergeCell ref="D17:H17"/>
    <mergeCell ref="C18:C27"/>
    <mergeCell ref="D18:D27"/>
    <mergeCell ref="E18:E27"/>
    <mergeCell ref="F18:F27"/>
    <mergeCell ref="G18:G27"/>
    <mergeCell ref="H18:H27"/>
    <mergeCell ref="S18:S27"/>
    <mergeCell ref="Y18:Y27"/>
    <mergeCell ref="H7:H16"/>
    <mergeCell ref="S7:S16"/>
    <mergeCell ref="Y7:Y16"/>
    <mergeCell ref="AA18:AA27"/>
    <mergeCell ref="AB18:AB27"/>
    <mergeCell ref="D28:H28"/>
    <mergeCell ref="C29:C38"/>
    <mergeCell ref="D29:D38"/>
    <mergeCell ref="E29:E38"/>
    <mergeCell ref="F29:F38"/>
    <mergeCell ref="G29:G38"/>
    <mergeCell ref="H29:H38"/>
    <mergeCell ref="S29:S38"/>
    <mergeCell ref="Y29:Y38"/>
    <mergeCell ref="AD29:AD36"/>
    <mergeCell ref="L31:R31"/>
    <mergeCell ref="L32:R32"/>
    <mergeCell ref="L33:R33"/>
    <mergeCell ref="L34:R34"/>
    <mergeCell ref="D39:H39"/>
    <mergeCell ref="C40:C47"/>
    <mergeCell ref="D40:D47"/>
    <mergeCell ref="E40:E47"/>
    <mergeCell ref="F40:F47"/>
    <mergeCell ref="G40:G47"/>
    <mergeCell ref="H40:H47"/>
    <mergeCell ref="S40:S47"/>
    <mergeCell ref="Y40:Y47"/>
    <mergeCell ref="Z40:Z47"/>
    <mergeCell ref="AA40:AA47"/>
    <mergeCell ref="AB40:AB47"/>
    <mergeCell ref="AA29:AA38"/>
    <mergeCell ref="AB29:AB38"/>
    <mergeCell ref="D48:H48"/>
    <mergeCell ref="C49:C62"/>
    <mergeCell ref="D49:D62"/>
    <mergeCell ref="E49:E62"/>
    <mergeCell ref="F49:F62"/>
    <mergeCell ref="G49:G62"/>
    <mergeCell ref="H49:H62"/>
    <mergeCell ref="S49:S62"/>
    <mergeCell ref="Y49:Y62"/>
    <mergeCell ref="AD49:AD61"/>
    <mergeCell ref="L53:R53"/>
    <mergeCell ref="L54:R54"/>
    <mergeCell ref="L55:R55"/>
    <mergeCell ref="L56:R56"/>
    <mergeCell ref="L57:R57"/>
    <mergeCell ref="L58:R58"/>
    <mergeCell ref="D63:H63"/>
    <mergeCell ref="AA49:AA62"/>
    <mergeCell ref="AB49:AB62"/>
    <mergeCell ref="C64:C77"/>
    <mergeCell ref="D64:D77"/>
    <mergeCell ref="E64:E77"/>
    <mergeCell ref="F64:F77"/>
    <mergeCell ref="G64:G77"/>
    <mergeCell ref="H64:H77"/>
    <mergeCell ref="S64:S77"/>
    <mergeCell ref="Y64:Y77"/>
    <mergeCell ref="AA64:AA77"/>
    <mergeCell ref="AA94:AA99"/>
    <mergeCell ref="AB94:AB99"/>
    <mergeCell ref="G79:G92"/>
    <mergeCell ref="H79:H92"/>
    <mergeCell ref="S79:S92"/>
    <mergeCell ref="Y79:Y92"/>
    <mergeCell ref="AD64:AD75"/>
    <mergeCell ref="L68:R68"/>
    <mergeCell ref="L69:R69"/>
    <mergeCell ref="L70:R70"/>
    <mergeCell ref="L71:R71"/>
    <mergeCell ref="L72:R72"/>
    <mergeCell ref="L73:R73"/>
    <mergeCell ref="D78:H78"/>
    <mergeCell ref="AB64:AB77"/>
    <mergeCell ref="AD79:AD90"/>
    <mergeCell ref="L83:R83"/>
    <mergeCell ref="L84:R84"/>
    <mergeCell ref="L85:R85"/>
    <mergeCell ref="L86:R86"/>
    <mergeCell ref="L87:R87"/>
    <mergeCell ref="L88:R88"/>
    <mergeCell ref="AA79:AA92"/>
    <mergeCell ref="AB79:AB92"/>
    <mergeCell ref="AD101:AD110"/>
    <mergeCell ref="L108:R108"/>
    <mergeCell ref="L109:R109"/>
    <mergeCell ref="D112:H112"/>
    <mergeCell ref="C113:C122"/>
    <mergeCell ref="D113:D122"/>
    <mergeCell ref="E113:E122"/>
    <mergeCell ref="F113:F122"/>
    <mergeCell ref="G113:G122"/>
    <mergeCell ref="H113:H122"/>
    <mergeCell ref="S113:S122"/>
    <mergeCell ref="Y113:Y122"/>
    <mergeCell ref="AD113:AD121"/>
    <mergeCell ref="L119:R119"/>
    <mergeCell ref="L120:R120"/>
    <mergeCell ref="C101:C111"/>
    <mergeCell ref="D101:D111"/>
    <mergeCell ref="E101:E111"/>
    <mergeCell ref="F101:F111"/>
    <mergeCell ref="G101:G111"/>
    <mergeCell ref="H101:H111"/>
    <mergeCell ref="S101:S111"/>
    <mergeCell ref="Y101:Y111"/>
    <mergeCell ref="Z101:Z111"/>
    <mergeCell ref="AD158:AD169"/>
    <mergeCell ref="L159:R159"/>
    <mergeCell ref="L160:R160"/>
    <mergeCell ref="AD124:AD132"/>
    <mergeCell ref="L130:R130"/>
    <mergeCell ref="L131:R131"/>
    <mergeCell ref="D134:H134"/>
    <mergeCell ref="C135:C141"/>
    <mergeCell ref="D135:D141"/>
    <mergeCell ref="E135:E141"/>
    <mergeCell ref="F135:F141"/>
    <mergeCell ref="G135:G141"/>
    <mergeCell ref="H135:H141"/>
    <mergeCell ref="S135:S141"/>
    <mergeCell ref="Y135:Y141"/>
    <mergeCell ref="Z135:Z141"/>
    <mergeCell ref="C124:C133"/>
    <mergeCell ref="D124:D133"/>
    <mergeCell ref="E124:E133"/>
    <mergeCell ref="F124:F133"/>
    <mergeCell ref="G124:G133"/>
    <mergeCell ref="H124:H133"/>
    <mergeCell ref="S124:S133"/>
    <mergeCell ref="AA135:AA141"/>
    <mergeCell ref="AD143:AD155"/>
    <mergeCell ref="L144:R144"/>
    <mergeCell ref="L145:R145"/>
    <mergeCell ref="L146:R146"/>
    <mergeCell ref="L153:R153"/>
    <mergeCell ref="L154:R154"/>
    <mergeCell ref="D142:H142"/>
    <mergeCell ref="D143:D156"/>
    <mergeCell ref="E143:E156"/>
    <mergeCell ref="F143:F156"/>
    <mergeCell ref="G143:G156"/>
    <mergeCell ref="H143:H156"/>
    <mergeCell ref="S143:S156"/>
    <mergeCell ref="Y143:Y156"/>
    <mergeCell ref="Z143:Z156"/>
    <mergeCell ref="Z142:AB142"/>
    <mergeCell ref="AD173:AD184"/>
    <mergeCell ref="L174:R174"/>
    <mergeCell ref="L175:R175"/>
    <mergeCell ref="L176:R176"/>
    <mergeCell ref="L183:R183"/>
    <mergeCell ref="L184:R184"/>
    <mergeCell ref="D172:H172"/>
    <mergeCell ref="D173:D186"/>
    <mergeCell ref="E173:E186"/>
    <mergeCell ref="F173:F186"/>
    <mergeCell ref="G173:G186"/>
    <mergeCell ref="H173:H186"/>
    <mergeCell ref="S173:S186"/>
    <mergeCell ref="Z194:AB194"/>
    <mergeCell ref="Z188:Z193"/>
    <mergeCell ref="B7:B99"/>
    <mergeCell ref="B101:B193"/>
    <mergeCell ref="D187:H187"/>
    <mergeCell ref="C188:C193"/>
    <mergeCell ref="D188:D193"/>
    <mergeCell ref="E188:E193"/>
    <mergeCell ref="F188:F193"/>
    <mergeCell ref="G188:G193"/>
    <mergeCell ref="H188:H193"/>
    <mergeCell ref="S188:S193"/>
    <mergeCell ref="Y188:Y193"/>
    <mergeCell ref="Y173:Y186"/>
    <mergeCell ref="Z173:Z186"/>
    <mergeCell ref="C173:C186"/>
    <mergeCell ref="Y158:Y171"/>
    <mergeCell ref="Z158:Z171"/>
    <mergeCell ref="C158:C171"/>
    <mergeCell ref="E158:E171"/>
    <mergeCell ref="F158:F171"/>
    <mergeCell ref="G158:G171"/>
    <mergeCell ref="H158:H171"/>
    <mergeCell ref="Z94:Z99"/>
    <mergeCell ref="B1:E1"/>
    <mergeCell ref="C143:C156"/>
    <mergeCell ref="Y124:Y133"/>
    <mergeCell ref="D123:H123"/>
    <mergeCell ref="L161:R161"/>
    <mergeCell ref="L168:R168"/>
    <mergeCell ref="L169:R169"/>
    <mergeCell ref="D157:H157"/>
    <mergeCell ref="D158:D171"/>
    <mergeCell ref="S158:S171"/>
    <mergeCell ref="C94:C99"/>
    <mergeCell ref="D94:D99"/>
    <mergeCell ref="E94:E99"/>
    <mergeCell ref="F94:F99"/>
    <mergeCell ref="G94:G99"/>
    <mergeCell ref="H94:H99"/>
    <mergeCell ref="S94:S99"/>
    <mergeCell ref="Y94:Y99"/>
    <mergeCell ref="D100:H100"/>
    <mergeCell ref="D93:H93"/>
    <mergeCell ref="C79:C92"/>
    <mergeCell ref="D79:D92"/>
    <mergeCell ref="E79:E92"/>
    <mergeCell ref="F79:F92"/>
  </mergeCells>
  <conditionalFormatting sqref="I7:I16 I94:J99 I49:I62 I18:I27 I29:I38 I64:I77 I79:I92 I188:J193 I144:I156 I113:I122 I124:I133 I159:I171 I174:I186 J130 J133 J171 J160 J162 J164 J166 J168 J186 J175 J177 J179 J181 J183 J111 J104 J106 J108 J7 J16 J9 J11 J13 J18 J27 J20 J22 J24 J29 J38 J31 J33 J35 J49 J62 J51 J53 J55 J57 J59 J64 J77 J66 J68 J70 J72 J74 J79 J92 J81 J83 J85 J87 J89 J113 J122 J115 J117 J119 J124 J126 J128 I104:I111">
    <cfRule type="cellIs" dxfId="38" priority="22" operator="equal">
      <formula>"OUi"</formula>
    </cfRule>
  </conditionalFormatting>
  <conditionalFormatting sqref="J40:J44 I47:J47 J46">
    <cfRule type="cellIs" dxfId="37" priority="23" operator="equal">
      <formula>"OUi"</formula>
    </cfRule>
  </conditionalFormatting>
  <conditionalFormatting sqref="J94:J99 J62 J16 J27 J38 J77 J92 J188:J193 J111 J122 J133 J171 J186 J130 J160 J162 J164 J166 J168 J175 J177 J179 J181 J183 J104 J106 J108 J7 J9 J11 J13 J18 J20 J22 J24 J29 J31 J33 J35 J49 J51 J53 J55 J57 J59 J64 J66 J68 J70 J72 J74 J79 J81 J83 J85 J87 J89 J113 J115 J117 J119 J124 J126 J128">
    <cfRule type="cellIs" dxfId="36" priority="24" operator="equal">
      <formula>"Oui"</formula>
    </cfRule>
  </conditionalFormatting>
  <conditionalFormatting sqref="J40:J44 J46:J47">
    <cfRule type="cellIs" dxfId="35" priority="25" operator="equal">
      <formula>"Oui"</formula>
    </cfRule>
  </conditionalFormatting>
  <conditionalFormatting sqref="S2">
    <cfRule type="cellIs" dxfId="34" priority="26" operator="greaterThan">
      <formula>1800</formula>
    </cfRule>
    <cfRule type="cellIs" dxfId="33" priority="27" operator="lessThan">
      <formula>1500</formula>
    </cfRule>
  </conditionalFormatting>
  <conditionalFormatting sqref="Z2">
    <cfRule type="cellIs" dxfId="32" priority="28" operator="greaterThan">
      <formula>180</formula>
    </cfRule>
    <cfRule type="cellIs" dxfId="31" priority="29" operator="lessThanOrEqual">
      <formula>180</formula>
    </cfRule>
  </conditionalFormatting>
  <conditionalFormatting sqref="J131:J132 J144:J156 J159 J161 J163 J165 J167 J169:J170 J174 J176 J178 J180 J182 J184:J185 J105 J107 J109:J110 J8 J10 J12 J14:J15 J19 J21 J23 J25:J26 J30 J32 J34 J36:J37 J50 J52 J54 J56 J58 J60:J61 J65 J67 J69 J71 J73 J75:J76 J80 J82 J84 J86 J88 J90:J91 J114 J116 J118 J120:J121 J125 J127 J129">
    <cfRule type="cellIs" dxfId="30" priority="54" operator="equal">
      <formula>"Oui"</formula>
    </cfRule>
  </conditionalFormatting>
  <conditionalFormatting sqref="J45">
    <cfRule type="cellIs" dxfId="29" priority="17" operator="equal">
      <formula>"OUi"</formula>
    </cfRule>
  </conditionalFormatting>
  <conditionalFormatting sqref="J45">
    <cfRule type="cellIs" dxfId="28" priority="18" operator="equal">
      <formula>"Oui"</formula>
    </cfRule>
  </conditionalFormatting>
  <conditionalFormatting sqref="I40:I43 I45:I46">
    <cfRule type="cellIs" dxfId="27" priority="16" operator="equal">
      <formula>"OUi"</formula>
    </cfRule>
  </conditionalFormatting>
  <conditionalFormatting sqref="I44">
    <cfRule type="cellIs" dxfId="26" priority="15" operator="equal">
      <formula>"OUi"</formula>
    </cfRule>
  </conditionalFormatting>
  <conditionalFormatting sqref="I135:I141">
    <cfRule type="cellIs" dxfId="25" priority="14" operator="equal">
      <formula>"OUi"</formula>
    </cfRule>
  </conditionalFormatting>
  <conditionalFormatting sqref="J135:J141">
    <cfRule type="cellIs" dxfId="24" priority="12" operator="equal">
      <formula>"OUi"</formula>
    </cfRule>
  </conditionalFormatting>
  <conditionalFormatting sqref="J135:J141">
    <cfRule type="cellIs" dxfId="23" priority="13" operator="equal">
      <formula>"Oui"</formula>
    </cfRule>
  </conditionalFormatting>
  <conditionalFormatting sqref="I103">
    <cfRule type="cellIs" dxfId="22" priority="10" operator="equal">
      <formula>"OUi"</formula>
    </cfRule>
  </conditionalFormatting>
  <conditionalFormatting sqref="J103">
    <cfRule type="cellIs" dxfId="21" priority="11" operator="equal">
      <formula>"Oui"</formula>
    </cfRule>
  </conditionalFormatting>
  <conditionalFormatting sqref="I101:I102 J101">
    <cfRule type="cellIs" dxfId="20" priority="7" operator="equal">
      <formula>"OUi"</formula>
    </cfRule>
  </conditionalFormatting>
  <conditionalFormatting sqref="J101">
    <cfRule type="cellIs" dxfId="19" priority="8" operator="equal">
      <formula>"Oui"</formula>
    </cfRule>
  </conditionalFormatting>
  <conditionalFormatting sqref="J102">
    <cfRule type="cellIs" dxfId="18" priority="9" operator="equal">
      <formula>"Oui"</formula>
    </cfRule>
  </conditionalFormatting>
  <conditionalFormatting sqref="I143:J143">
    <cfRule type="cellIs" dxfId="17" priority="5" operator="equal">
      <formula>"OUi"</formula>
    </cfRule>
  </conditionalFormatting>
  <conditionalFormatting sqref="J143">
    <cfRule type="cellIs" dxfId="16" priority="6" operator="equal">
      <formula>"Oui"</formula>
    </cfRule>
  </conditionalFormatting>
  <conditionalFormatting sqref="I158:J158">
    <cfRule type="cellIs" dxfId="15" priority="3" operator="equal">
      <formula>"OUi"</formula>
    </cfRule>
  </conditionalFormatting>
  <conditionalFormatting sqref="J158">
    <cfRule type="cellIs" dxfId="14" priority="4" operator="equal">
      <formula>"Oui"</formula>
    </cfRule>
  </conditionalFormatting>
  <conditionalFormatting sqref="I173:J173">
    <cfRule type="cellIs" dxfId="13" priority="1" operator="equal">
      <formula>"OUi"</formula>
    </cfRule>
  </conditionalFormatting>
  <conditionalFormatting sqref="J173">
    <cfRule type="cellIs" dxfId="12" priority="2" operator="equal">
      <formula>"Oui"</formula>
    </cfRule>
  </conditionalFormatting>
  <dataValidations count="9">
    <dataValidation type="list" allowBlank="1" showInputMessage="1" showErrorMessage="1" prompt="Sélectionner &quot;Oui&quot; pour indiquer que cet indicateur est réalisé." sqref="J8 J10 J12 J14:J15 J19 J21 J23 J25:J26 J30 J32 J34 J36:J37 J50 J52 J54 J56 J58 J60:J61 J65 J67 J69 J71 J73 J75:J76 J80 J82 J84 J86 J88 J90:J91 J184:J185 J105 J107 J109:J110 J114 J116 J118 J120:J121 J125 J127 J129 J131:J132 J102:J103 J159 J161 J163 J165 J167 J169:J170 J174 J176 J178 J180 J182 J144:J156" xr:uid="{00000000-0002-0000-0400-000000000000}">
      <formula1>"N/A,Oui,Non"</formula1>
      <formula2>0</formula2>
    </dataValidation>
    <dataValidation type="list" allowBlank="1" showInputMessage="1" showErrorMessage="1" sqref="K7:K16 K18:K27 K29:K38 K49:K62 K64:K77 K79:K92 K94:K99 K135:K141 K113:K122 K124:K133 K46:K47 K101:K111 K143:K156 K158:K171 K188:K193 K40:K44 K173:K186" xr:uid="{00000000-0002-0000-0400-000001000000}">
      <formula1>"Sélectionner ...,Socle,Transversal,Ouvert,International,Tremplin"</formula1>
      <formula2>0</formula2>
    </dataValidation>
    <dataValidation type="list" allowBlank="1" showInputMessage="1" showErrorMessage="1" sqref="I7:J7 I8:I10 J9 I11:J11 J13 I12:I16 J16 I18:J18 I19:I21 J20 I22:J22 J24 I23:I27 J27 I29:J29 I30:I32 J31 I33:J33 J35 I34:I38 J38 I49:J49 I50:I52 J51 I53:J53 I54:I56 J55 I57:J57 J59 I58:I62 J62 I64:J64 I65:I67 J66 I68:J68 I69:I71 J70 I72:J72 J74 I73:I77 J77 I79:J79 I80:I82 J81 I83:J83 I84:I86 J85 I87:J87 J89 I88:I92 J92 I94:J99 I102:I105 I135:J141 J104 I106:J106 J108 I107:I111 J111 I113:J113 I114:I116 J115 I117:J117 J119 I118:I122 J122 I124:J124 I125:I127 J126 I128:J128 J130 I129:I133 J133 J40:J44 I101:J101 I143:J143 I159:I161 J160 I162:J162 I163:I165 J164 I166:J166 J168 I167:I171 J171 I158:J158 I174:I176 J175 I177:J177 I178:I180 J179 I181:J181 J183 I182:I186 J186 I188:J193 I47 J46:J47 I144:I156 I173:J173" xr:uid="{00000000-0002-0000-0400-000002000000}">
      <formula1>Ressources</formula1>
      <formula2>0</formula2>
    </dataValidation>
    <dataValidation type="whole" allowBlank="1" showInputMessage="1" showErrorMessage="1" sqref="Z7:Z16 Z18:Z27 Z40:Z47 Z49:Z62 Z29:Z38 Z64:Z77 Z94:Z99 Z113 Z79:Z92 Z124 Z135:Z141 Z101:Z102 Z143:Z156 Z158:Z171 Z188:Z193 Z173:Z186" xr:uid="{00000000-0002-0000-0400-000003000000}">
      <formula1>3</formula1>
      <formula2>30</formula2>
    </dataValidation>
    <dataValidation allowBlank="1" showInputMessage="1" showErrorMessage="1" prompt="Ces heures sont pour information et non calculées dans le total." sqref="Q7:Q8 Q18:Q19 Q29:Q30 Q49:Q52 Q64:Q67 Q79:Q82 Q115:Q118 Q126:Q129 Q162:Q167 Q177:Q182 Q101:Q102 Q143 Q158 Q173" xr:uid="{00000000-0002-0000-0400-000004000000}">
      <formula1>0</formula1>
      <formula2>0</formula2>
    </dataValidation>
    <dataValidation type="list" allowBlank="1" showInputMessage="1" showErrorMessage="1" sqref="AC3" xr:uid="{00000000-0002-0000-0400-000005000000}">
      <formula1>"Sélectionner ...,Contrôle Continu Intégral,Contrôle Continu,Contrôle Terminal,Mode combiné (CC+Examen terminal)"</formula1>
      <formula2>0</formula2>
    </dataValidation>
    <dataValidation type="list" allowBlank="1" showInputMessage="1" showErrorMessage="1" sqref="J45 I40:I46" xr:uid="{00000000-0002-0000-0400-000006000000}">
      <formula1>Ressources</formula1>
    </dataValidation>
    <dataValidation type="list" allowBlank="1" showInputMessage="1" showErrorMessage="1" sqref="J45" xr:uid="{00000000-0002-0000-0400-000007000000}">
      <formula1>"Oui,Non"</formula1>
    </dataValidation>
    <dataValidation type="list" allowBlank="1" showInputMessage="1" showErrorMessage="1" sqref="K45" xr:uid="{00000000-0002-0000-0400-000008000000}">
      <formula1>"Sélectionner ...,Socle,Transversal,Ouvert,International, Tremplin"</formula1>
    </dataValidation>
  </dataValidations>
  <printOptions horizontalCentered="1" verticalCentered="1"/>
  <pageMargins left="0.51180555555555596" right="0.51180555555555596" top="0.55138888888888904" bottom="0.55138888888888904" header="0.511811023622047" footer="0.511811023622047"/>
  <pageSetup paperSize="9" scale="14" fitToHeight="2" orientation="landscape"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topLeftCell="Y1" zoomScale="65" zoomScaleNormal="65" workbookViewId="0">
      <selection sqref="A1:I1"/>
    </sheetView>
  </sheetViews>
  <sheetFormatPr baseColWidth="10" defaultColWidth="11.42578125" defaultRowHeight="15"/>
  <sheetData>
    <row r="1" spans="1:9" ht="46.5" customHeight="1">
      <c r="A1" s="345" t="s">
        <v>386</v>
      </c>
      <c r="B1" s="345"/>
      <c r="C1" s="345"/>
      <c r="D1" s="345"/>
      <c r="E1" s="345"/>
      <c r="F1" s="345"/>
      <c r="G1" s="345"/>
      <c r="H1" s="345"/>
      <c r="I1" s="345"/>
    </row>
    <row r="2" spans="1:9" ht="162.75" customHeight="1">
      <c r="A2" s="346" t="s">
        <v>387</v>
      </c>
      <c r="B2" s="346"/>
      <c r="C2" s="346"/>
      <c r="D2" s="346"/>
      <c r="E2" s="346"/>
      <c r="F2" s="346"/>
      <c r="G2" s="346"/>
      <c r="H2" s="346"/>
      <c r="I2" s="346"/>
    </row>
    <row r="4" spans="1:9" ht="147.75" customHeight="1">
      <c r="A4" s="347" t="s">
        <v>388</v>
      </c>
      <c r="B4" s="347"/>
      <c r="C4" s="347"/>
      <c r="D4" s="347"/>
      <c r="E4" s="347"/>
      <c r="F4" s="347"/>
      <c r="G4" s="347"/>
      <c r="H4" s="347"/>
      <c r="I4" s="347"/>
    </row>
    <row r="6" spans="1:9" ht="144" customHeight="1">
      <c r="A6" s="347" t="s">
        <v>389</v>
      </c>
      <c r="B6" s="347"/>
      <c r="C6" s="347"/>
      <c r="D6" s="347"/>
      <c r="E6" s="347"/>
      <c r="F6" s="347"/>
      <c r="G6" s="347"/>
      <c r="H6" s="347"/>
      <c r="I6" s="347"/>
    </row>
  </sheetData>
  <mergeCells count="4">
    <mergeCell ref="A1:I1"/>
    <mergeCell ref="A2:I2"/>
    <mergeCell ref="A4:I4"/>
    <mergeCell ref="A6:I6"/>
  </mergeCells>
  <pageMargins left="0.7" right="0.7" top="0.75" bottom="0.75" header="0.511811023622047" footer="0.511811023622047"/>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
  <sheetViews>
    <sheetView zoomScale="65" zoomScaleNormal="65" workbookViewId="0">
      <selection activeCell="G47" sqref="G47"/>
    </sheetView>
  </sheetViews>
  <sheetFormatPr baseColWidth="10" defaultColWidth="11.42578125" defaultRowHeight="15"/>
  <sheetData>
    <row r="1" spans="1:9" ht="23.25">
      <c r="A1" s="348" t="s">
        <v>390</v>
      </c>
      <c r="B1" s="348"/>
      <c r="C1" s="348"/>
      <c r="D1" s="348"/>
      <c r="E1" s="348"/>
      <c r="F1" s="348"/>
      <c r="G1" s="348"/>
      <c r="H1" s="348"/>
      <c r="I1" s="348"/>
    </row>
    <row r="2" spans="1:9" ht="145.5" customHeight="1">
      <c r="A2" s="349" t="s">
        <v>503</v>
      </c>
      <c r="B2" s="349"/>
      <c r="C2" s="349"/>
      <c r="D2" s="349"/>
      <c r="E2" s="349"/>
      <c r="F2" s="349"/>
      <c r="G2" s="349"/>
      <c r="H2" s="349"/>
      <c r="I2" s="349"/>
    </row>
    <row r="4" spans="1:9" ht="204.75" customHeight="1">
      <c r="A4" s="349" t="s">
        <v>504</v>
      </c>
      <c r="B4" s="350"/>
      <c r="C4" s="350"/>
      <c r="D4" s="350"/>
      <c r="E4" s="350"/>
      <c r="F4" s="350"/>
      <c r="G4" s="350"/>
      <c r="H4" s="350"/>
      <c r="I4" s="350"/>
    </row>
    <row r="6" spans="1:9" ht="207" customHeight="1">
      <c r="A6" s="349" t="s">
        <v>505</v>
      </c>
      <c r="B6" s="350"/>
      <c r="C6" s="350"/>
      <c r="D6" s="350"/>
      <c r="E6" s="350"/>
      <c r="F6" s="350"/>
      <c r="G6" s="350"/>
      <c r="H6" s="350"/>
      <c r="I6" s="350"/>
    </row>
    <row r="7" spans="1:9" ht="21">
      <c r="A7" s="233"/>
      <c r="B7" s="234"/>
      <c r="C7" s="234"/>
      <c r="D7" s="234"/>
      <c r="E7" s="234"/>
      <c r="F7" s="234"/>
      <c r="G7" s="234"/>
      <c r="H7" s="234"/>
      <c r="I7" s="234"/>
    </row>
    <row r="8" spans="1:9" ht="21">
      <c r="A8" s="349" t="s">
        <v>506</v>
      </c>
      <c r="B8" s="350"/>
      <c r="C8" s="350"/>
      <c r="D8" s="350"/>
      <c r="E8" s="350"/>
      <c r="F8" s="350"/>
      <c r="G8" s="350"/>
      <c r="H8" s="350"/>
      <c r="I8" s="350"/>
    </row>
  </sheetData>
  <mergeCells count="5">
    <mergeCell ref="A1:I1"/>
    <mergeCell ref="A2:I2"/>
    <mergeCell ref="A4:I4"/>
    <mergeCell ref="A6:I6"/>
    <mergeCell ref="A8:I8"/>
  </mergeCells>
  <pageMargins left="0.7" right="0.7" top="0.75" bottom="0.75" header="0.511811023622047" footer="0.511811023622047"/>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R59"/>
  <sheetViews>
    <sheetView topLeftCell="A4" zoomScale="65" zoomScaleNormal="65" workbookViewId="0">
      <selection activeCell="E55" sqref="E55"/>
    </sheetView>
  </sheetViews>
  <sheetFormatPr baseColWidth="10" defaultColWidth="11.42578125" defaultRowHeight="15"/>
  <cols>
    <col min="1" max="2" width="35.28515625" customWidth="1"/>
    <col min="3" max="3" width="34.140625" customWidth="1"/>
    <col min="4" max="4" width="78.140625" customWidth="1"/>
    <col min="5" max="5" width="23.7109375" customWidth="1"/>
    <col min="6" max="6" width="16.42578125" customWidth="1"/>
    <col min="7" max="7" width="13.7109375" customWidth="1"/>
  </cols>
  <sheetData>
    <row r="1" spans="1:18" ht="24" customHeight="1">
      <c r="A1" s="355" t="s">
        <v>391</v>
      </c>
      <c r="B1" s="355"/>
      <c r="C1" s="355"/>
      <c r="D1" s="355"/>
      <c r="E1" s="172"/>
      <c r="F1" s="172"/>
      <c r="G1" s="172"/>
      <c r="H1" s="172"/>
      <c r="I1" s="172"/>
      <c r="J1" s="172"/>
      <c r="K1" s="172"/>
      <c r="L1" s="172"/>
      <c r="M1" s="172"/>
      <c r="N1" s="172"/>
      <c r="O1" s="172"/>
      <c r="P1" s="172"/>
      <c r="Q1" s="172"/>
      <c r="R1" s="172"/>
    </row>
    <row r="2" spans="1:18" ht="28.5" customHeight="1">
      <c r="A2" s="356" t="s">
        <v>392</v>
      </c>
      <c r="B2" s="356"/>
      <c r="C2" s="356"/>
      <c r="D2" s="356"/>
      <c r="E2" s="173"/>
      <c r="F2" s="173"/>
      <c r="G2" s="173"/>
      <c r="H2" s="173"/>
      <c r="I2" s="173"/>
      <c r="J2" s="173"/>
      <c r="K2" s="173"/>
      <c r="L2" s="173"/>
      <c r="M2" s="173"/>
      <c r="N2" s="173"/>
      <c r="O2" s="173"/>
      <c r="P2" s="173"/>
      <c r="Q2" s="173"/>
      <c r="R2" s="173"/>
    </row>
    <row r="3" spans="1:18" ht="28.5" customHeight="1">
      <c r="A3" s="174"/>
      <c r="B3" s="174"/>
      <c r="C3" s="174"/>
      <c r="D3" s="174"/>
      <c r="E3" s="173"/>
      <c r="F3" s="173"/>
      <c r="G3" s="173"/>
      <c r="H3" s="173"/>
      <c r="I3" s="173"/>
      <c r="J3" s="173"/>
      <c r="K3" s="173"/>
      <c r="L3" s="173"/>
      <c r="M3" s="173"/>
      <c r="N3" s="173"/>
      <c r="O3" s="173"/>
      <c r="P3" s="173"/>
      <c r="Q3" s="173"/>
      <c r="R3" s="173"/>
    </row>
    <row r="4" spans="1:18" ht="28.5" customHeight="1">
      <c r="A4" s="175" t="s">
        <v>393</v>
      </c>
      <c r="B4" s="357" t="s">
        <v>394</v>
      </c>
      <c r="C4" s="357"/>
      <c r="D4" s="357"/>
      <c r="E4" s="173"/>
      <c r="F4" s="173"/>
      <c r="G4" s="173"/>
      <c r="H4" s="173"/>
      <c r="I4" s="173"/>
      <c r="J4" s="173"/>
      <c r="K4" s="173"/>
      <c r="L4" s="173"/>
      <c r="M4" s="173"/>
      <c r="N4" s="173"/>
      <c r="O4" s="173"/>
      <c r="P4" s="173"/>
      <c r="Q4" s="173"/>
      <c r="R4" s="173"/>
    </row>
    <row r="5" spans="1:18" ht="16.5" customHeight="1">
      <c r="A5" s="67"/>
      <c r="B5" s="176"/>
      <c r="C5" s="176"/>
      <c r="D5" s="176"/>
      <c r="E5" s="176"/>
      <c r="F5" s="176"/>
      <c r="G5" s="176"/>
      <c r="H5" s="176"/>
      <c r="I5" s="176"/>
      <c r="J5" s="176"/>
      <c r="K5" s="176"/>
      <c r="L5" s="176"/>
      <c r="M5" s="176"/>
      <c r="N5" s="176"/>
      <c r="O5" s="176"/>
      <c r="P5" s="176"/>
      <c r="Q5" s="176"/>
      <c r="R5" s="176"/>
    </row>
    <row r="6" spans="1:18" ht="28.5" customHeight="1">
      <c r="A6" s="175" t="s">
        <v>395</v>
      </c>
      <c r="B6" s="358" t="s">
        <v>394</v>
      </c>
      <c r="C6" s="358"/>
      <c r="D6" s="358"/>
      <c r="E6" s="173"/>
      <c r="F6" s="173"/>
      <c r="G6" s="173"/>
      <c r="H6" s="173"/>
      <c r="I6" s="173"/>
      <c r="J6" s="173"/>
      <c r="K6" s="173"/>
      <c r="L6" s="173"/>
      <c r="M6" s="173"/>
      <c r="N6" s="173"/>
      <c r="O6" s="173"/>
      <c r="P6" s="173"/>
      <c r="Q6" s="173"/>
      <c r="R6" s="173"/>
    </row>
    <row r="7" spans="1:18" ht="16.5" customHeight="1">
      <c r="A7" s="67"/>
      <c r="B7" s="176"/>
      <c r="C7" s="176"/>
      <c r="D7" s="176"/>
      <c r="E7" s="176"/>
      <c r="F7" s="176"/>
      <c r="G7" s="176"/>
      <c r="H7" s="176"/>
      <c r="I7" s="176"/>
      <c r="J7" s="176"/>
      <c r="K7" s="176"/>
      <c r="L7" s="176"/>
      <c r="M7" s="176"/>
      <c r="N7" s="176"/>
      <c r="O7" s="176"/>
      <c r="P7" s="176"/>
      <c r="Q7" s="176"/>
      <c r="R7" s="176"/>
    </row>
    <row r="8" spans="1:18" ht="27.75" customHeight="1">
      <c r="A8" s="177" t="s">
        <v>396</v>
      </c>
      <c r="B8" s="358" t="s">
        <v>397</v>
      </c>
      <c r="C8" s="358"/>
      <c r="D8" s="358"/>
      <c r="E8" s="173"/>
      <c r="F8" s="173"/>
      <c r="G8" s="173"/>
      <c r="H8" s="173"/>
      <c r="I8" s="173"/>
      <c r="J8" s="173"/>
      <c r="K8" s="173"/>
      <c r="L8" s="173"/>
      <c r="M8" s="173"/>
      <c r="N8" s="173"/>
      <c r="O8" s="173"/>
      <c r="P8" s="173"/>
      <c r="Q8" s="173"/>
      <c r="R8" s="173"/>
    </row>
    <row r="9" spans="1:18">
      <c r="B9" s="178"/>
    </row>
    <row r="10" spans="1:18" ht="30.75" customHeight="1">
      <c r="A10" s="179" t="s">
        <v>398</v>
      </c>
      <c r="B10" s="351"/>
      <c r="C10" s="351"/>
      <c r="D10" s="351"/>
    </row>
    <row r="12" spans="1:18" ht="21">
      <c r="A12" s="352" t="s">
        <v>399</v>
      </c>
      <c r="B12" s="352"/>
      <c r="C12" s="352"/>
      <c r="D12" s="352"/>
      <c r="E12" s="180"/>
      <c r="F12" s="180"/>
      <c r="G12" s="180"/>
      <c r="H12" s="180"/>
      <c r="I12" s="180"/>
      <c r="J12" s="180"/>
      <c r="K12" s="180"/>
      <c r="L12" s="180"/>
      <c r="M12" s="180"/>
      <c r="N12" s="180"/>
      <c r="O12" s="180"/>
      <c r="P12" s="180"/>
      <c r="Q12" s="180"/>
      <c r="R12" s="180"/>
    </row>
    <row r="14" spans="1:18" ht="21">
      <c r="A14" s="181" t="s">
        <v>353</v>
      </c>
      <c r="B14" s="182" t="s">
        <v>365</v>
      </c>
      <c r="C14" s="182" t="s">
        <v>368</v>
      </c>
      <c r="D14" s="182" t="s">
        <v>360</v>
      </c>
      <c r="E14" s="182" t="s">
        <v>356</v>
      </c>
    </row>
    <row r="15" spans="1:18" ht="21">
      <c r="A15" s="183">
        <f>D28</f>
        <v>355</v>
      </c>
      <c r="B15" s="183">
        <f>D34</f>
        <v>44</v>
      </c>
      <c r="C15" s="183">
        <f>D32</f>
        <v>74</v>
      </c>
      <c r="D15" s="183">
        <f>D30</f>
        <v>237</v>
      </c>
      <c r="E15" s="183">
        <v>0</v>
      </c>
    </row>
    <row r="18" spans="1:18" ht="21">
      <c r="A18" s="352" t="s">
        <v>400</v>
      </c>
      <c r="B18" s="352"/>
      <c r="C18" s="352"/>
      <c r="D18" s="352"/>
      <c r="E18" s="180"/>
      <c r="F18" s="180"/>
      <c r="G18" s="180"/>
      <c r="H18" s="180"/>
      <c r="I18" s="180"/>
      <c r="J18" s="180"/>
      <c r="K18" s="180"/>
      <c r="L18" s="180"/>
      <c r="M18" s="180"/>
      <c r="N18" s="180"/>
      <c r="O18" s="180"/>
      <c r="P18" s="180"/>
      <c r="Q18" s="180"/>
      <c r="R18" s="180"/>
    </row>
    <row r="19" spans="1:18" ht="60" customHeight="1">
      <c r="D19" s="353" t="s">
        <v>401</v>
      </c>
      <c r="E19" s="353"/>
    </row>
    <row r="20" spans="1:18" ht="56.25">
      <c r="A20" s="184" t="s">
        <v>402</v>
      </c>
      <c r="B20" s="184" t="s">
        <v>403</v>
      </c>
      <c r="C20" s="184" t="s">
        <v>404</v>
      </c>
      <c r="D20" s="185" t="s">
        <v>405</v>
      </c>
      <c r="E20" s="186" t="s">
        <v>406</v>
      </c>
    </row>
    <row r="21" spans="1:18" ht="55.5" customHeight="1">
      <c r="A21" s="187" t="s">
        <v>407</v>
      </c>
      <c r="B21" s="188" t="s">
        <v>408</v>
      </c>
      <c r="C21" s="189" t="s">
        <v>409</v>
      </c>
      <c r="D21" s="190" t="s">
        <v>410</v>
      </c>
      <c r="E21" s="154" t="s">
        <v>352</v>
      </c>
    </row>
    <row r="22" spans="1:18" ht="90.75" customHeight="1">
      <c r="A22" s="187" t="s">
        <v>411</v>
      </c>
      <c r="B22" s="187" t="s">
        <v>412</v>
      </c>
      <c r="C22" s="187" t="s">
        <v>413</v>
      </c>
      <c r="D22" s="191" t="str">
        <f>IF(ISBLANK(B8),"Non","Oui")</f>
        <v>Oui</v>
      </c>
      <c r="E22" s="154" t="s">
        <v>352</v>
      </c>
    </row>
    <row r="23" spans="1:18" ht="63">
      <c r="A23" s="187" t="s">
        <v>414</v>
      </c>
      <c r="B23" s="187" t="s">
        <v>415</v>
      </c>
      <c r="C23" s="187" t="s">
        <v>416</v>
      </c>
      <c r="D23" s="192" t="str">
        <f>IF(ISBLANK('6-Réorientation'!A2),"Non","Oui")</f>
        <v>Oui</v>
      </c>
      <c r="E23" s="154" t="s">
        <v>352</v>
      </c>
    </row>
    <row r="24" spans="1:18" ht="94.5" hidden="1">
      <c r="A24" s="187" t="s">
        <v>417</v>
      </c>
      <c r="B24" s="187" t="s">
        <v>418</v>
      </c>
      <c r="C24" s="187" t="s">
        <v>419</v>
      </c>
      <c r="D24" s="193"/>
      <c r="E24" s="154" t="s">
        <v>355</v>
      </c>
    </row>
    <row r="25" spans="1:18" ht="110.25">
      <c r="A25" s="187" t="s">
        <v>420</v>
      </c>
      <c r="B25" s="187" t="s">
        <v>421</v>
      </c>
      <c r="C25" s="194" t="s">
        <v>422</v>
      </c>
      <c r="D25" s="192">
        <f>'5-Maquette Licence Parcours x'!S2-SUMIF(TypologiePrincipale,"Tremplin",TotalHeuresEns)</f>
        <v>710</v>
      </c>
      <c r="E25" s="154" t="s">
        <v>352</v>
      </c>
      <c r="F25" s="195"/>
      <c r="G25" s="195"/>
    </row>
    <row r="26" spans="1:18" ht="94.5">
      <c r="A26" s="187" t="s">
        <v>423</v>
      </c>
      <c r="B26" s="187" t="s">
        <v>424</v>
      </c>
      <c r="C26" s="196" t="s">
        <v>425</v>
      </c>
      <c r="D26" s="197">
        <f>'5-Maquette Licence Parcours x'!S2</f>
        <v>997</v>
      </c>
      <c r="E26" s="154" t="s">
        <v>352</v>
      </c>
      <c r="F26" s="195"/>
      <c r="G26" s="195"/>
      <c r="H26" s="195"/>
    </row>
    <row r="27" spans="1:18" ht="110.25">
      <c r="A27" s="187" t="s">
        <v>426</v>
      </c>
      <c r="B27" s="187" t="s">
        <v>427</v>
      </c>
      <c r="C27" s="196" t="s">
        <v>428</v>
      </c>
      <c r="D27" s="192">
        <f>SUMIF(CommunMention,"Oui",TotalHeuresEns)/D26*100</f>
        <v>73.019057171514547</v>
      </c>
      <c r="E27" s="154" t="s">
        <v>352</v>
      </c>
      <c r="H27" s="65"/>
    </row>
    <row r="28" spans="1:18" ht="31.5">
      <c r="A28" s="187" t="s">
        <v>429</v>
      </c>
      <c r="B28" s="187" t="s">
        <v>430</v>
      </c>
      <c r="C28" s="187" t="s">
        <v>431</v>
      </c>
      <c r="D28" s="198">
        <f>SUMIF(TypologiePrincipale,"Socle",TotalHeuresEns)</f>
        <v>355</v>
      </c>
      <c r="E28" s="154" t="s">
        <v>352</v>
      </c>
      <c r="F28" s="195"/>
      <c r="G28" s="195"/>
      <c r="H28" s="195"/>
    </row>
    <row r="29" spans="1:18" ht="57.75" customHeight="1">
      <c r="A29" s="187" t="s">
        <v>432</v>
      </c>
      <c r="B29" s="187" t="s">
        <v>433</v>
      </c>
      <c r="C29" s="187" t="s">
        <v>434</v>
      </c>
      <c r="D29" s="192">
        <f>D28/D25*100</f>
        <v>50</v>
      </c>
      <c r="E29" s="154" t="s">
        <v>352</v>
      </c>
      <c r="F29" s="195"/>
      <c r="G29" s="195"/>
      <c r="H29" s="195"/>
    </row>
    <row r="30" spans="1:18" ht="54.75" customHeight="1">
      <c r="A30" s="187" t="s">
        <v>435</v>
      </c>
      <c r="B30" s="187" t="s">
        <v>436</v>
      </c>
      <c r="C30" s="187" t="s">
        <v>437</v>
      </c>
      <c r="D30" s="198">
        <f>SUMIF(TypologiePrincipale,"Transversal",TotalHeuresEns)</f>
        <v>237</v>
      </c>
      <c r="E30" s="154" t="s">
        <v>352</v>
      </c>
      <c r="F30" s="195"/>
      <c r="G30" s="195"/>
      <c r="H30" s="195"/>
    </row>
    <row r="31" spans="1:18" ht="47.25">
      <c r="A31" s="187" t="s">
        <v>438</v>
      </c>
      <c r="B31" s="187" t="s">
        <v>439</v>
      </c>
      <c r="C31" s="187" t="s">
        <v>440</v>
      </c>
      <c r="D31" s="199">
        <f>D30/D25*100</f>
        <v>33.380281690140848</v>
      </c>
      <c r="E31" s="154" t="s">
        <v>352</v>
      </c>
      <c r="F31" s="195"/>
      <c r="G31" s="195"/>
      <c r="H31" s="195"/>
    </row>
    <row r="32" spans="1:18" ht="204.75">
      <c r="A32" s="187" t="s">
        <v>441</v>
      </c>
      <c r="B32" s="187" t="s">
        <v>442</v>
      </c>
      <c r="C32" s="196" t="s">
        <v>443</v>
      </c>
      <c r="D32" s="192">
        <f>SUMIF(TypologiePrincipale,"International",TotalHeuresEns)</f>
        <v>74</v>
      </c>
      <c r="E32" s="154" t="s">
        <v>352</v>
      </c>
      <c r="F32" s="195"/>
      <c r="G32" s="195"/>
      <c r="H32" s="195"/>
    </row>
    <row r="33" spans="1:8" ht="47.25">
      <c r="A33" s="187" t="s">
        <v>444</v>
      </c>
      <c r="B33" s="187" t="s">
        <v>445</v>
      </c>
      <c r="C33" s="187" t="s">
        <v>446</v>
      </c>
      <c r="D33" s="199">
        <f>D32/D25*100</f>
        <v>10.422535211267606</v>
      </c>
      <c r="E33" s="154" t="s">
        <v>352</v>
      </c>
    </row>
    <row r="34" spans="1:8" ht="126">
      <c r="A34" s="187" t="s">
        <v>447</v>
      </c>
      <c r="B34" s="187" t="s">
        <v>448</v>
      </c>
      <c r="C34" s="200" t="s">
        <v>449</v>
      </c>
      <c r="D34" s="192">
        <f>SUMIF(TypologiePrincipale,"Ouvert",TotalHeuresEns)</f>
        <v>44</v>
      </c>
      <c r="E34" s="154" t="s">
        <v>352</v>
      </c>
      <c r="F34" s="195"/>
      <c r="G34" s="195"/>
      <c r="H34" s="195"/>
    </row>
    <row r="35" spans="1:8" ht="47.25">
      <c r="A35" s="187" t="s">
        <v>450</v>
      </c>
      <c r="B35" s="187" t="s">
        <v>451</v>
      </c>
      <c r="C35" s="187" t="s">
        <v>452</v>
      </c>
      <c r="D35" s="199">
        <f>D34/D25*100</f>
        <v>6.197183098591549</v>
      </c>
      <c r="E35" s="154" t="s">
        <v>352</v>
      </c>
      <c r="F35" s="195"/>
      <c r="G35" s="195"/>
      <c r="H35" s="195"/>
    </row>
    <row r="36" spans="1:8" ht="126">
      <c r="A36" s="187" t="s">
        <v>453</v>
      </c>
      <c r="B36" s="187" t="s">
        <v>454</v>
      </c>
      <c r="C36" s="196" t="s">
        <v>455</v>
      </c>
      <c r="D36" s="192">
        <f>'5-Maquette Licence Parcours x'!V2</f>
        <v>0</v>
      </c>
      <c r="E36" s="154" t="s">
        <v>352</v>
      </c>
    </row>
    <row r="37" spans="1:8" ht="126">
      <c r="A37" s="187" t="s">
        <v>456</v>
      </c>
      <c r="B37" s="187" t="s">
        <v>457</v>
      </c>
      <c r="C37" s="187" t="s">
        <v>458</v>
      </c>
      <c r="D37" s="192">
        <f>'5-Maquette Licence Parcours x'!V2</f>
        <v>0</v>
      </c>
      <c r="E37" s="154" t="s">
        <v>410</v>
      </c>
    </row>
    <row r="38" spans="1:8" ht="94.5">
      <c r="A38" s="187" t="s">
        <v>459</v>
      </c>
      <c r="B38" s="187" t="s">
        <v>460</v>
      </c>
      <c r="C38" s="196" t="s">
        <v>461</v>
      </c>
      <c r="D38" s="192">
        <f>'5-Maquette Licence Parcours x'!W2</f>
        <v>0</v>
      </c>
      <c r="E38" s="154" t="s">
        <v>352</v>
      </c>
    </row>
    <row r="39" spans="1:8" ht="94.5">
      <c r="A39" s="187" t="s">
        <v>462</v>
      </c>
      <c r="B39" s="187" t="s">
        <v>463</v>
      </c>
      <c r="C39" s="187" t="s">
        <v>464</v>
      </c>
      <c r="D39" s="192">
        <f>'5-Maquette Licence Parcours x'!AS2+'5-Maquette Licence Parcours x'!AR2+'5-Maquette Licence Parcours x'!T2+'5-Maquette Licence Parcours x'!P2</f>
        <v>197</v>
      </c>
      <c r="E39" s="154" t="s">
        <v>352</v>
      </c>
    </row>
    <row r="40" spans="1:8" ht="31.5">
      <c r="A40" s="187" t="s">
        <v>465</v>
      </c>
      <c r="B40" s="187" t="s">
        <v>466</v>
      </c>
      <c r="C40" s="187" t="s">
        <v>467</v>
      </c>
      <c r="D40" s="201">
        <f>'5-Maquette Licence Parcours x'!P2+'5-Maquette Licence Parcours x'!T2</f>
        <v>197</v>
      </c>
      <c r="E40" s="154" t="s">
        <v>352</v>
      </c>
    </row>
    <row r="41" spans="1:8" ht="64.5" customHeight="1">
      <c r="A41" s="187" t="s">
        <v>468</v>
      </c>
      <c r="B41" s="187" t="s">
        <v>469</v>
      </c>
      <c r="C41" s="187" t="s">
        <v>470</v>
      </c>
      <c r="D41" s="192">
        <f>'5-Maquette Licence Parcours x'!O2</f>
        <v>212</v>
      </c>
      <c r="E41" s="154" t="s">
        <v>352</v>
      </c>
    </row>
    <row r="42" spans="1:8" ht="31.5">
      <c r="A42" s="154" t="s">
        <v>471</v>
      </c>
      <c r="B42" s="187" t="s">
        <v>472</v>
      </c>
      <c r="C42" s="187" t="s">
        <v>473</v>
      </c>
      <c r="D42" s="187" t="s">
        <v>410</v>
      </c>
      <c r="E42" s="154" t="s">
        <v>352</v>
      </c>
    </row>
    <row r="43" spans="1:8" ht="22.5" customHeight="1">
      <c r="A43" s="354" t="s">
        <v>474</v>
      </c>
      <c r="B43" s="354" t="s">
        <v>475</v>
      </c>
      <c r="C43" s="202" t="str">
        <f>'5-Maquette Licence Parcours x'!AE5</f>
        <v>Expression</v>
      </c>
      <c r="D43" s="203" t="str">
        <f>IF('5-Maquette Licence Parcours x'!AE2&gt;0,"Présent","Absent")</f>
        <v>Présent</v>
      </c>
      <c r="E43" s="154" t="s">
        <v>352</v>
      </c>
    </row>
    <row r="44" spans="1:8" ht="15.75">
      <c r="A44" s="354"/>
      <c r="B44" s="354"/>
      <c r="C44" s="202" t="str">
        <f>'5-Maquette Licence Parcours x'!AF5</f>
        <v>TEDS</v>
      </c>
      <c r="D44" s="204">
        <f>SUMIF(NombreTEDS,"x",TotalHeuresEns)</f>
        <v>65</v>
      </c>
      <c r="E44" s="154" t="s">
        <v>352</v>
      </c>
    </row>
    <row r="45" spans="1:8" ht="15.75">
      <c r="A45" s="354"/>
      <c r="B45" s="354"/>
      <c r="C45" s="202" t="str">
        <f>'5-Maquette Licence Parcours x'!AG5</f>
        <v>MTU</v>
      </c>
      <c r="D45" s="205">
        <f>SUMIF(NombreMTU,"x",TotalHeuresEns)</f>
        <v>6</v>
      </c>
      <c r="E45" s="154" t="s">
        <v>352</v>
      </c>
    </row>
    <row r="46" spans="1:8" ht="15.75">
      <c r="A46" s="354"/>
      <c r="B46" s="354"/>
      <c r="C46" s="202" t="str">
        <f>'5-Maquette Licence Parcours x'!AH5</f>
        <v>Professionnelle</v>
      </c>
      <c r="D46" s="204" t="str">
        <f>IF('5-Maquette Licence Parcours x'!AH2&gt;0,"Présent","Absent")</f>
        <v>Présent</v>
      </c>
      <c r="E46" s="154" t="s">
        <v>352</v>
      </c>
    </row>
    <row r="47" spans="1:8" ht="15.75">
      <c r="A47" s="354"/>
      <c r="B47" s="354"/>
      <c r="C47" s="202" t="str">
        <f>'5-Maquette Licence Parcours x'!AI5</f>
        <v>Internationale</v>
      </c>
      <c r="D47" s="204" t="str">
        <f>IF('5-Maquette Licence Parcours x'!AI2&gt;0,"Présent","Absent")</f>
        <v>Présent</v>
      </c>
      <c r="E47" s="154" t="s">
        <v>352</v>
      </c>
    </row>
    <row r="48" spans="1:8" ht="15.75">
      <c r="A48" s="354"/>
      <c r="B48" s="354"/>
      <c r="C48" s="202" t="str">
        <f>'5-Maquette Licence Parcours x'!AJ5</f>
        <v>Numérique (PIX)</v>
      </c>
      <c r="D48" s="204" t="str">
        <f>IF('5-Maquette Licence Parcours x'!AJ2&gt;0,"Présent","Absent")</f>
        <v>Absent</v>
      </c>
      <c r="E48" s="154" t="s">
        <v>352</v>
      </c>
    </row>
    <row r="49" spans="1:5" ht="15.75">
      <c r="A49" s="354"/>
      <c r="B49" s="354"/>
      <c r="C49" s="202" t="str">
        <f>'5-Maquette Licence Parcours x'!AK5</f>
        <v>Compétences informationnelles</v>
      </c>
      <c r="D49" s="204" t="str">
        <f>IF('5-Maquette Licence Parcours x'!AK2&gt;0,"Présent","Absent")</f>
        <v>Présent</v>
      </c>
      <c r="E49" s="154" t="s">
        <v>352</v>
      </c>
    </row>
    <row r="50" spans="1:5" ht="15.75">
      <c r="A50" s="354"/>
      <c r="B50" s="354"/>
      <c r="C50" s="202" t="str">
        <f>'5-Maquette Licence Parcours x'!AL5</f>
        <v>VSSH</v>
      </c>
      <c r="D50" s="204" t="str">
        <f>IF('5-Maquette Licence Parcours x'!AL2&gt;0,"Présent","Absent")</f>
        <v>Présent</v>
      </c>
      <c r="E50" s="154" t="s">
        <v>352</v>
      </c>
    </row>
    <row r="51" spans="1:5" ht="21.75" customHeight="1">
      <c r="A51" s="354" t="s">
        <v>476</v>
      </c>
      <c r="B51" s="354"/>
      <c r="C51" s="202" t="str">
        <f>'5-Maquette Licence Parcours x'!AM5</f>
        <v>Internationale</v>
      </c>
      <c r="D51" s="204" t="str">
        <f>IF('5-Maquette Licence Parcours x'!AM2&gt;0,"Présent","Absent")</f>
        <v>Absent</v>
      </c>
      <c r="E51" s="154" t="s">
        <v>410</v>
      </c>
    </row>
    <row r="52" spans="1:5" ht="15.75">
      <c r="A52" s="354"/>
      <c r="B52" s="354"/>
      <c r="C52" s="202" t="str">
        <f>'5-Maquette Licence Parcours x'!AN5</f>
        <v>Professionnelle</v>
      </c>
      <c r="D52" s="204" t="str">
        <f>IF('5-Maquette Licence Parcours x'!AN2&gt;0,"Présent","Absent")</f>
        <v>Absent</v>
      </c>
      <c r="E52" s="154" t="s">
        <v>410</v>
      </c>
    </row>
    <row r="53" spans="1:5" ht="15.75">
      <c r="A53" s="354"/>
      <c r="B53" s="354"/>
      <c r="C53" s="202" t="str">
        <f>'5-Maquette Licence Parcours x'!AO5</f>
        <v>Initiation recherche</v>
      </c>
      <c r="D53" s="204" t="str">
        <f>IF('5-Maquette Licence Parcours x'!AO2&gt;0,"Présent","Absent")</f>
        <v>Absent</v>
      </c>
      <c r="E53" s="154" t="s">
        <v>410</v>
      </c>
    </row>
    <row r="54" spans="1:5" ht="15.75">
      <c r="A54" s="354"/>
      <c r="B54" s="354"/>
      <c r="C54" s="202" t="str">
        <f>'5-Maquette Licence Parcours x'!AP5</f>
        <v>Projet collaboratif</v>
      </c>
      <c r="D54" s="204" t="str">
        <f>IF('5-Maquette Licence Parcours x'!AP2&gt;0,"Présent","Absent")</f>
        <v>Absent</v>
      </c>
      <c r="E54" s="154" t="s">
        <v>410</v>
      </c>
    </row>
    <row r="55" spans="1:5" ht="31.5">
      <c r="A55" s="187" t="s">
        <v>477</v>
      </c>
      <c r="B55" s="187" t="s">
        <v>478</v>
      </c>
      <c r="C55" s="187" t="s">
        <v>479</v>
      </c>
      <c r="D55" s="206" t="str">
        <f>IF(ISBLANK(B10),"Non","Oui")</f>
        <v>Non</v>
      </c>
      <c r="E55" s="154" t="s">
        <v>410</v>
      </c>
    </row>
    <row r="56" spans="1:5" ht="47.25">
      <c r="A56" s="187" t="s">
        <v>480</v>
      </c>
      <c r="B56" s="187" t="s">
        <v>481</v>
      </c>
      <c r="C56" s="187" t="s">
        <v>482</v>
      </c>
      <c r="D56" s="206" t="str">
        <f>'5-Maquette Licence Parcours x'!AC3</f>
        <v>Contrôle Continu Intégral</v>
      </c>
      <c r="E56" s="154" t="s">
        <v>352</v>
      </c>
    </row>
    <row r="57" spans="1:5" ht="100.5" customHeight="1">
      <c r="A57" s="187" t="s">
        <v>483</v>
      </c>
      <c r="B57" s="187" t="s">
        <v>484</v>
      </c>
      <c r="C57" s="187" t="s">
        <v>485</v>
      </c>
      <c r="D57" s="207">
        <f>'5-Maquette Licence Parcours x'!Z2</f>
        <v>66</v>
      </c>
      <c r="E57" s="154" t="s">
        <v>352</v>
      </c>
    </row>
    <row r="58" spans="1:5" ht="31.5">
      <c r="A58" s="187" t="s">
        <v>486</v>
      </c>
      <c r="B58" s="187" t="s">
        <v>487</v>
      </c>
      <c r="C58" s="187" t="s">
        <v>488</v>
      </c>
      <c r="D58" s="187" t="s">
        <v>410</v>
      </c>
      <c r="E58" s="154" t="s">
        <v>352</v>
      </c>
    </row>
    <row r="59" spans="1:5" ht="45">
      <c r="A59" s="187" t="s">
        <v>489</v>
      </c>
      <c r="B59" s="187" t="s">
        <v>490</v>
      </c>
      <c r="C59" s="208" t="s">
        <v>491</v>
      </c>
      <c r="D59" s="187" t="s">
        <v>410</v>
      </c>
      <c r="E59" s="154" t="s">
        <v>352</v>
      </c>
    </row>
  </sheetData>
  <mergeCells count="12">
    <mergeCell ref="A1:D1"/>
    <mergeCell ref="A2:D2"/>
    <mergeCell ref="B4:D4"/>
    <mergeCell ref="B6:D6"/>
    <mergeCell ref="B8:D8"/>
    <mergeCell ref="B10:D10"/>
    <mergeCell ref="A12:D12"/>
    <mergeCell ref="A18:D18"/>
    <mergeCell ref="D19:E19"/>
    <mergeCell ref="A43:A50"/>
    <mergeCell ref="B43:B54"/>
    <mergeCell ref="A51:A54"/>
  </mergeCells>
  <conditionalFormatting sqref="D21:D23">
    <cfRule type="cellIs" dxfId="11" priority="2" operator="equal">
      <formula>"Oui"</formula>
    </cfRule>
  </conditionalFormatting>
  <conditionalFormatting sqref="D30">
    <cfRule type="cellIs" dxfId="10" priority="3" operator="greaterThanOrEqual">
      <formula>6</formula>
    </cfRule>
  </conditionalFormatting>
  <conditionalFormatting sqref="D31 D33">
    <cfRule type="cellIs" dxfId="9" priority="4" operator="greaterThanOrEqual">
      <formula>3</formula>
    </cfRule>
  </conditionalFormatting>
  <conditionalFormatting sqref="D33">
    <cfRule type="cellIs" dxfId="8" priority="5" operator="greaterThanOrEqual">
      <formula>6</formula>
    </cfRule>
  </conditionalFormatting>
  <conditionalFormatting sqref="D35">
    <cfRule type="cellIs" dxfId="7" priority="6" operator="greaterThanOrEqual">
      <formula>3</formula>
    </cfRule>
  </conditionalFormatting>
  <conditionalFormatting sqref="D40">
    <cfRule type="cellIs" dxfId="6" priority="7" operator="greaterThanOrEqual">
      <formula>150</formula>
    </cfRule>
  </conditionalFormatting>
  <conditionalFormatting sqref="D43:D54">
    <cfRule type="cellIs" dxfId="5" priority="8" operator="equal">
      <formula>"Présent"</formula>
    </cfRule>
  </conditionalFormatting>
  <conditionalFormatting sqref="D44">
    <cfRule type="cellIs" dxfId="4" priority="9" operator="greaterThanOrEqual">
      <formula>30</formula>
    </cfRule>
  </conditionalFormatting>
  <conditionalFormatting sqref="D55">
    <cfRule type="cellIs" dxfId="3" priority="10" operator="equal">
      <formula>"Oui"</formula>
    </cfRule>
  </conditionalFormatting>
  <conditionalFormatting sqref="D56">
    <cfRule type="cellIs" dxfId="2" priority="11" operator="equal">
      <formula>"Contrôle Continu Intégral"</formula>
    </cfRule>
  </conditionalFormatting>
  <conditionalFormatting sqref="D58:D59">
    <cfRule type="cellIs" dxfId="1" priority="12" operator="equal">
      <formula>"Contrôle Continu Intégral"</formula>
    </cfRule>
  </conditionalFormatting>
  <conditionalFormatting sqref="E21:E59">
    <cfRule type="cellIs" dxfId="0" priority="13"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formula2>0</formula2>
    </dataValidation>
  </dataValidations>
  <pageMargins left="0.7" right="0.7" top="0.75" bottom="0.75" header="0.511811023622047" footer="0.511811023622047"/>
  <pageSetup paperSize="9" orientation="portrait" horizontalDpi="300" verticalDpi="3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1"/>
  <sheetViews>
    <sheetView zoomScale="65" zoomScaleNormal="65"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492</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41c801-8075-4cde-9809-31635af1386b">
      <Terms xmlns="http://schemas.microsoft.com/office/infopath/2007/PartnerControls"/>
    </lcf76f155ced4ddcb4097134ff3c332f>
    <TaxCatchAll xmlns="f555df16-af9d-400a-918c-f44b3409572a" xsi:nil="true"/>
  </documentManagement>
</p:properties>
</file>

<file path=customXml/itemProps1.xml><?xml version="1.0" encoding="utf-8"?>
<ds:datastoreItem xmlns:ds="http://schemas.openxmlformats.org/officeDocument/2006/customXml" ds:itemID="{262E4BA1-808F-40A2-8FAD-ADB0A822E2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A30980-1706-400B-AD08-33002B404505}">
  <ds:schemaRefs>
    <ds:schemaRef ds:uri="http://schemas.microsoft.com/sharepoint/v3/contenttype/forms"/>
  </ds:schemaRefs>
</ds:datastoreItem>
</file>

<file path=customXml/itemProps3.xml><?xml version="1.0" encoding="utf-8"?>
<ds:datastoreItem xmlns:ds="http://schemas.openxmlformats.org/officeDocument/2006/customXml" ds:itemID="{A8AEE18F-77B3-4DED-9960-3C8CBC9FA8B7}">
  <ds:schemaRefs>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 ds:uri="http://schemas.microsoft.com/office/2006/documentManagement/types"/>
    <ds:schemaRef ds:uri="f555df16-af9d-400a-918c-f44b3409572a"/>
    <ds:schemaRef ds:uri="http://schemas.microsoft.com/office/infopath/2007/PartnerControls"/>
    <ds:schemaRef ds:uri="7841c801-8075-4cde-9809-31635af1386b"/>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TotalTime>1639</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x</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Company>Université de Lorraine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dc:description/>
  <cp:lastModifiedBy>Stephanie Maire</cp:lastModifiedBy>
  <cp:revision>25</cp:revision>
  <dcterms:created xsi:type="dcterms:W3CDTF">2019-12-17T08:59:19Z</dcterms:created>
  <dcterms:modified xsi:type="dcterms:W3CDTF">2026-07-20T06:14:53Z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0x010100520B0EA35FAF52428CE6EDD8F24041DC</vt:lpwstr>
  </property>
  <property fmtid="{D5CDD505-2E9C-101B-9397-08002B2CF9AE}" pid="4" name="MediaServiceImageTags">
    <vt:lpwstr/>
  </property>
  <property fmtid="{D5CDD505-2E9C-101B-9397-08002B2CF9AE}" pid="5" name="TemplateUrl">
    <vt:lpwstr/>
  </property>
  <property fmtid="{D5CDD505-2E9C-101B-9397-08002B2CF9AE}" pid="6" name="TriggerFlowInfo">
    <vt:lpwstr/>
  </property>
  <property fmtid="{D5CDD505-2E9C-101B-9397-08002B2CF9AE}" pid="7" name="_ExtendedDescription">
    <vt:lpwstr/>
  </property>
  <property fmtid="{D5CDD505-2E9C-101B-9397-08002B2CF9AE}" pid="8" name="_SharedFileIndex">
    <vt:lpwstr/>
  </property>
  <property fmtid="{D5CDD505-2E9C-101B-9397-08002B2CF9AE}" pid="9" name="_SourceUrl">
    <vt:lpwstr/>
  </property>
  <property fmtid="{D5CDD505-2E9C-101B-9397-08002B2CF9AE}" pid="10" name="xd_ProgID">
    <vt:lpwstr/>
  </property>
  <property fmtid="{D5CDD505-2E9C-101B-9397-08002B2CF9AE}" pid="11" name="xd_Signature">
    <vt:bool>false</vt:bool>
  </property>
</Properties>
</file>