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Commun\SITE FST\SCOLARITE\M3C\MASTER\"/>
    </mc:Choice>
  </mc:AlternateContent>
  <xr:revisionPtr revIDLastSave="0" documentId="8_{B049E9A2-16C8-4EB7-BB54-B28441EFC988}" xr6:coauthVersionLast="47" xr6:coauthVersionMax="47" xr10:uidLastSave="{00000000-0000-0000-0000-000000000000}"/>
  <bookViews>
    <workbookView xWindow="28680" yWindow="-120" windowWidth="29040" windowHeight="15720" tabRatio="500" firstSheet="4" activeTab="4" xr2:uid="{00000000-000D-0000-FFFF-FFFF00000000}"/>
  </bookViews>
  <sheets>
    <sheet name="1-FAQ &amp; Lexique" sheetId="1" r:id="rId1"/>
    <sheet name="2-Référentiel UHA" sheetId="2" r:id="rId2"/>
    <sheet name="3-Correspondance BC RNCP-BC UHA" sheetId="3" r:id="rId3"/>
    <sheet name="4-Corres. Compétences-Ressource" sheetId="4" r:id="rId4"/>
    <sheet name="5-Maquette" sheetId="5" r:id="rId5"/>
    <sheet name="6-Réorientation" sheetId="6" r:id="rId6"/>
    <sheet name="7-Commentaires" sheetId="7" r:id="rId7"/>
    <sheet name="8-Indicateurs" sheetId="8" r:id="rId8"/>
    <sheet name="Feuil1" sheetId="9" state="hidden" r:id="rId9"/>
  </sheets>
  <externalReferences>
    <externalReference r:id="rId10"/>
  </externalReferences>
  <definedNames>
    <definedName name="BCC">'2-Référentiel UHA'!$A$3:$B$375</definedName>
    <definedName name="CommunMention">'5-Maquette'!$I$5:$I$1048576</definedName>
    <definedName name="ECTS">'5-Maquette'!$Y$2:$Y$1048576</definedName>
    <definedName name="NombreCollab">'5-Maquette'!$AO$5:$AO$1048576</definedName>
    <definedName name="NombreExpression">'5-Maquette'!$AD$5:$AD$1048576</definedName>
    <definedName name="NombreInformationnelle">'5-Maquette'!$AJ$5:$AJ$1048576</definedName>
    <definedName name="NombreInternationale">'5-Maquette'!$AH$5:$AH$1048576</definedName>
    <definedName name="NombreInternationaleM">'5-Maquette'!$AL$5:$AL$1048576</definedName>
    <definedName name="NombreMTU">'5-Maquette'!$AF$5:$AF$1048576</definedName>
    <definedName name="NombreNumerique">'5-Maquette'!$AI$5:$AI$1048576</definedName>
    <definedName name="NombreProfessionnelle">'5-Maquette'!$AG$5:$AG$1048576</definedName>
    <definedName name="NombreProfessionnelleM">'5-Maquette'!$AM$5:$AM$1048576</definedName>
    <definedName name="NombreRechercheM">'5-Maquette'!$AN$5:$AN$1048576</definedName>
    <definedName name="NombreSAC">'5-Maquette'!#REF!</definedName>
    <definedName name="NombreTEDS">'5-Maquette'!$AE$5:$AE$1048576</definedName>
    <definedName name="NombreVSS">'5-Maquette'!$AK$5:$AK$1048576</definedName>
    <definedName name="Ressources">'4-Corres. Compétences-Ressource'!$E$3:$BN$3</definedName>
    <definedName name="TotalCI">'5-Maquette'!$K$5:$K$1048576</definedName>
    <definedName name="TotalCM">'5-Maquette'!$L$5:$L$1048576</definedName>
    <definedName name="TotalDistanciel">'5-Maquette'!$AQ$5:$AQ$1048576</definedName>
    <definedName name="TotalECUE">'[1]3-Maquette parcours'!$M$5:$M$1048576</definedName>
    <definedName name="TotalHeuresEns">'5-Maquette'!$Q$5:$Q$1048576</definedName>
    <definedName name="TotalHybride">'5-Maquette'!$AR$5:$AR$1048576</definedName>
    <definedName name="TotalMaquette">'5-Maquette'!#REF!</definedName>
    <definedName name="TotalProjet">'5-Maquette'!#REF!</definedName>
    <definedName name="TotalProjetAutonomie">'5-Maquette'!$S$5:$S$1048576</definedName>
    <definedName name="TotalProjetEncadrement">'5-Maquette'!$O$5:$O$1048576,'5-Maquette'!$O$2,'5-Maquette'!$H$2</definedName>
    <definedName name="TotalStage">'5-Maquette'!$U$5:$U$1048576</definedName>
    <definedName name="TotalTD">'5-Maquette'!$M$5:$M$1048576</definedName>
    <definedName name="TotalTP">'5-Maquette'!$N$5:$N$1048576</definedName>
    <definedName name="TotalTutorat">'5-Maquette'!$V$5:$V$1048576</definedName>
    <definedName name="TypologiePrincipale">'5-Maquette'!$J$5:$J$1048576</definedName>
    <definedName name="VolumeHoraire">'5-Maquette'!$Q$2:$Q$1048576</definedName>
    <definedName name="_xlnm.Print_Area" localSheetId="2">'3-Correspondance BC RNCP-BC UHA'!$A$1:$A$24</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Q43" i="5" l="1"/>
  <c r="AP43" i="5" s="1"/>
  <c r="C71" i="9"/>
  <c r="B71" i="9"/>
  <c r="A71" i="9"/>
  <c r="C70" i="9"/>
  <c r="B70" i="9"/>
  <c r="A70" i="9"/>
  <c r="C69" i="9"/>
  <c r="B69" i="9"/>
  <c r="A69" i="9"/>
  <c r="C68" i="9"/>
  <c r="B68" i="9"/>
  <c r="A68" i="9"/>
  <c r="C67" i="9"/>
  <c r="B67" i="9"/>
  <c r="A67" i="9"/>
  <c r="C66" i="9"/>
  <c r="B66" i="9"/>
  <c r="A66" i="9"/>
  <c r="C65" i="9"/>
  <c r="B65" i="9"/>
  <c r="A65" i="9"/>
  <c r="C64" i="9"/>
  <c r="B64" i="9"/>
  <c r="A64" i="9"/>
  <c r="C63" i="9"/>
  <c r="B63" i="9"/>
  <c r="A63" i="9"/>
  <c r="C62" i="9"/>
  <c r="B62" i="9"/>
  <c r="A62" i="9"/>
  <c r="C61" i="9"/>
  <c r="B61" i="9"/>
  <c r="A61" i="9"/>
  <c r="C60" i="9"/>
  <c r="B60" i="9"/>
  <c r="A60" i="9"/>
  <c r="C59" i="9"/>
  <c r="B59" i="9"/>
  <c r="A59" i="9"/>
  <c r="C58" i="9"/>
  <c r="B58" i="9"/>
  <c r="A58" i="9"/>
  <c r="C57" i="9"/>
  <c r="B57" i="9"/>
  <c r="A57" i="9"/>
  <c r="C56" i="9"/>
  <c r="B56" i="9"/>
  <c r="A56" i="9"/>
  <c r="C55" i="9"/>
  <c r="B55" i="9"/>
  <c r="A55" i="9"/>
  <c r="C54" i="9"/>
  <c r="B54" i="9"/>
  <c r="A54" i="9"/>
  <c r="C53" i="9"/>
  <c r="B53" i="9"/>
  <c r="A53" i="9"/>
  <c r="C52" i="9"/>
  <c r="B52" i="9"/>
  <c r="A52" i="9"/>
  <c r="C51" i="9"/>
  <c r="B51" i="9"/>
  <c r="A51" i="9"/>
  <c r="C50" i="9"/>
  <c r="B50" i="9"/>
  <c r="A50" i="9"/>
  <c r="C49" i="9"/>
  <c r="B49" i="9"/>
  <c r="A49" i="9"/>
  <c r="C48" i="9"/>
  <c r="B48" i="9"/>
  <c r="A48" i="9"/>
  <c r="C47" i="9"/>
  <c r="B47" i="9"/>
  <c r="A47" i="9"/>
  <c r="C46" i="9"/>
  <c r="B46" i="9"/>
  <c r="A46" i="9"/>
  <c r="C45" i="9"/>
  <c r="B45" i="9"/>
  <c r="A45" i="9"/>
  <c r="C44" i="9"/>
  <c r="B44" i="9"/>
  <c r="A44" i="9"/>
  <c r="C43" i="9"/>
  <c r="B43" i="9"/>
  <c r="A43" i="9"/>
  <c r="C42" i="9"/>
  <c r="B42" i="9"/>
  <c r="A42" i="9"/>
  <c r="C41" i="9"/>
  <c r="B41" i="9"/>
  <c r="A41" i="9"/>
  <c r="C40" i="9"/>
  <c r="B40" i="9"/>
  <c r="A40" i="9"/>
  <c r="C39" i="9"/>
  <c r="B39" i="9"/>
  <c r="A39" i="9"/>
  <c r="C38" i="9"/>
  <c r="B38" i="9"/>
  <c r="A38" i="9"/>
  <c r="C37" i="9"/>
  <c r="B37" i="9"/>
  <c r="A37" i="9"/>
  <c r="C36" i="9"/>
  <c r="B36" i="9"/>
  <c r="A36" i="9"/>
  <c r="C35" i="9"/>
  <c r="B35" i="9"/>
  <c r="A35" i="9"/>
  <c r="C34" i="9"/>
  <c r="B34" i="9"/>
  <c r="A34" i="9"/>
  <c r="C33" i="9"/>
  <c r="B33" i="9"/>
  <c r="A33" i="9"/>
  <c r="C32" i="9"/>
  <c r="B32" i="9"/>
  <c r="A32" i="9"/>
  <c r="C31" i="9"/>
  <c r="B31" i="9"/>
  <c r="A31" i="9"/>
  <c r="C30" i="9"/>
  <c r="B30" i="9"/>
  <c r="A30" i="9"/>
  <c r="C29" i="9"/>
  <c r="B29" i="9"/>
  <c r="A29" i="9"/>
  <c r="C28" i="9"/>
  <c r="B28" i="9"/>
  <c r="A28" i="9"/>
  <c r="C27" i="9"/>
  <c r="B27" i="9"/>
  <c r="A27" i="9"/>
  <c r="C26" i="9"/>
  <c r="B26" i="9"/>
  <c r="A26" i="9"/>
  <c r="C25" i="9"/>
  <c r="B25" i="9"/>
  <c r="A25" i="9"/>
  <c r="C24" i="9"/>
  <c r="B24" i="9"/>
  <c r="A24" i="9"/>
  <c r="C23" i="9"/>
  <c r="B23" i="9"/>
  <c r="A23" i="9"/>
  <c r="C22" i="9"/>
  <c r="B22" i="9"/>
  <c r="A22" i="9"/>
  <c r="C21" i="9"/>
  <c r="B21" i="9"/>
  <c r="A21" i="9"/>
  <c r="C20" i="9"/>
  <c r="B20" i="9"/>
  <c r="A20" i="9"/>
  <c r="C19" i="9"/>
  <c r="B19" i="9"/>
  <c r="A19" i="9"/>
  <c r="C18" i="9"/>
  <c r="B18" i="9"/>
  <c r="A18" i="9"/>
  <c r="C17" i="9"/>
  <c r="B17" i="9"/>
  <c r="A17" i="9"/>
  <c r="C16" i="9"/>
  <c r="B16" i="9"/>
  <c r="A16" i="9"/>
  <c r="C15" i="9"/>
  <c r="B15" i="9"/>
  <c r="A15" i="9"/>
  <c r="C14" i="9"/>
  <c r="B14" i="9"/>
  <c r="A14" i="9"/>
  <c r="C13" i="9"/>
  <c r="B13" i="9"/>
  <c r="A13" i="9"/>
  <c r="C12" i="9"/>
  <c r="B12" i="9"/>
  <c r="A12" i="9"/>
  <c r="C11" i="9"/>
  <c r="B11" i="9"/>
  <c r="A11" i="9"/>
  <c r="C10" i="9"/>
  <c r="B10" i="9"/>
  <c r="A10" i="9"/>
  <c r="C9" i="9"/>
  <c r="B9" i="9"/>
  <c r="A9" i="9"/>
  <c r="C8" i="9"/>
  <c r="B8" i="9"/>
  <c r="A8" i="9"/>
  <c r="C7" i="9"/>
  <c r="B7" i="9"/>
  <c r="A7" i="9"/>
  <c r="C6" i="9"/>
  <c r="B6" i="9"/>
  <c r="A6" i="9"/>
  <c r="C5" i="9"/>
  <c r="B5" i="9"/>
  <c r="A5" i="9"/>
  <c r="C4" i="9"/>
  <c r="B4" i="9"/>
  <c r="A4" i="9"/>
  <c r="C3" i="9"/>
  <c r="B3" i="9"/>
  <c r="A3" i="9"/>
  <c r="C2" i="9"/>
  <c r="B2" i="9"/>
  <c r="A2" i="9"/>
  <c r="C1" i="9"/>
  <c r="B1" i="9"/>
  <c r="A1" i="9"/>
  <c r="I1" i="9" s="1"/>
  <c r="D56" i="8"/>
  <c r="D55" i="8"/>
  <c r="C54" i="8"/>
  <c r="C53" i="8"/>
  <c r="C52" i="8"/>
  <c r="C51" i="8"/>
  <c r="C50" i="8"/>
  <c r="C49" i="8"/>
  <c r="C48" i="8"/>
  <c r="C47" i="8"/>
  <c r="C46" i="8"/>
  <c r="D45" i="8"/>
  <c r="C45" i="8"/>
  <c r="D44" i="8"/>
  <c r="C44" i="8"/>
  <c r="C43" i="8"/>
  <c r="D23" i="8"/>
  <c r="D22" i="8"/>
  <c r="Q155" i="5"/>
  <c r="F155" i="5"/>
  <c r="Q153" i="5"/>
  <c r="AP153" i="5" s="1"/>
  <c r="Q152" i="5"/>
  <c r="AP152" i="5" s="1"/>
  <c r="Q151" i="5"/>
  <c r="AP151" i="5" s="1"/>
  <c r="Q150" i="5"/>
  <c r="AP150" i="5" s="1"/>
  <c r="Q149" i="5"/>
  <c r="AP149" i="5" s="1"/>
  <c r="Q148" i="5"/>
  <c r="AP148" i="5" s="1"/>
  <c r="Q147" i="5"/>
  <c r="F147" i="5"/>
  <c r="Q145" i="5"/>
  <c r="AP145" i="5" s="1"/>
  <c r="Q143" i="5"/>
  <c r="AP143" i="5" s="1"/>
  <c r="Q142" i="5"/>
  <c r="AP142" i="5" s="1"/>
  <c r="Q141" i="5"/>
  <c r="AP141" i="5" s="1"/>
  <c r="Q140" i="5"/>
  <c r="AP140" i="5" s="1"/>
  <c r="Q139" i="5"/>
  <c r="AP139" i="5" s="1"/>
  <c r="Q138" i="5"/>
  <c r="AP138" i="5" s="1"/>
  <c r="Q137" i="5"/>
  <c r="AP137" i="5" s="1"/>
  <c r="Q136" i="5"/>
  <c r="AP136" i="5" s="1"/>
  <c r="Q135" i="5"/>
  <c r="AP135" i="5" s="1"/>
  <c r="Q134" i="5"/>
  <c r="AP134" i="5" s="1"/>
  <c r="Q133" i="5"/>
  <c r="AP133" i="5" s="1"/>
  <c r="Q132" i="5"/>
  <c r="AP132" i="5" s="1"/>
  <c r="Q131" i="5"/>
  <c r="AP131" i="5" s="1"/>
  <c r="Q130" i="5"/>
  <c r="AP130" i="5" s="1"/>
  <c r="Q129" i="5"/>
  <c r="AP129" i="5" s="1"/>
  <c r="Q128" i="5"/>
  <c r="F128" i="5"/>
  <c r="Q126" i="5"/>
  <c r="AP126" i="5" s="1"/>
  <c r="Q124" i="5"/>
  <c r="AP124" i="5" s="1"/>
  <c r="Q123" i="5"/>
  <c r="AP123" i="5" s="1"/>
  <c r="Q122" i="5"/>
  <c r="AP122" i="5" s="1"/>
  <c r="Q121" i="5"/>
  <c r="AP121" i="5" s="1"/>
  <c r="Q120" i="5"/>
  <c r="AP120" i="5" s="1"/>
  <c r="Q119" i="5"/>
  <c r="AP119" i="5" s="1"/>
  <c r="Q118" i="5"/>
  <c r="AP118" i="5" s="1"/>
  <c r="Q117" i="5"/>
  <c r="AP117" i="5" s="1"/>
  <c r="Q116" i="5"/>
  <c r="AP116" i="5" s="1"/>
  <c r="Q115" i="5"/>
  <c r="AP115" i="5" s="1"/>
  <c r="Q114" i="5"/>
  <c r="AP114" i="5" s="1"/>
  <c r="Q113" i="5"/>
  <c r="AP113" i="5" s="1"/>
  <c r="Q112" i="5"/>
  <c r="AP112" i="5" s="1"/>
  <c r="Q111" i="5"/>
  <c r="AP111" i="5" s="1"/>
  <c r="Q110" i="5"/>
  <c r="AP110" i="5" s="1"/>
  <c r="Q109" i="5"/>
  <c r="F109" i="5"/>
  <c r="Q107" i="5"/>
  <c r="AP107" i="5" s="1"/>
  <c r="Q106" i="5"/>
  <c r="Q105" i="5"/>
  <c r="AP105" i="5" s="1"/>
  <c r="Q104" i="5"/>
  <c r="AP104" i="5" s="1"/>
  <c r="Q103" i="5"/>
  <c r="AP103" i="5" s="1"/>
  <c r="Q102" i="5"/>
  <c r="AP102" i="5" s="1"/>
  <c r="Q101" i="5"/>
  <c r="AP101" i="5" s="1"/>
  <c r="N100" i="5"/>
  <c r="Q100" i="5" s="1"/>
  <c r="AP100" i="5" s="1"/>
  <c r="Q99" i="5"/>
  <c r="AP99" i="5" s="1"/>
  <c r="Q98" i="5"/>
  <c r="AP98" i="5" s="1"/>
  <c r="AP97" i="5"/>
  <c r="Q96" i="5"/>
  <c r="AP96" i="5" s="1"/>
  <c r="Q95" i="5"/>
  <c r="AP95" i="5" s="1"/>
  <c r="Q94" i="5"/>
  <c r="AP94" i="5" s="1"/>
  <c r="Q93" i="5"/>
  <c r="AP93" i="5" s="1"/>
  <c r="Q92" i="5"/>
  <c r="AP92" i="5" s="1"/>
  <c r="Q91" i="5"/>
  <c r="AP91" i="5" s="1"/>
  <c r="Q90" i="5"/>
  <c r="F90" i="5"/>
  <c r="Q88" i="5"/>
  <c r="AP88" i="5" s="1"/>
  <c r="Q87" i="5"/>
  <c r="AP87" i="5" s="1"/>
  <c r="Q86" i="5"/>
  <c r="AP86" i="5" s="1"/>
  <c r="L85" i="5"/>
  <c r="Q85" i="5" s="1"/>
  <c r="AP85" i="5" s="1"/>
  <c r="L84" i="5"/>
  <c r="Q84" i="5" s="1"/>
  <c r="AP84" i="5" s="1"/>
  <c r="Q83" i="5"/>
  <c r="F83" i="5"/>
  <c r="Q81" i="5"/>
  <c r="AP81" i="5" s="1"/>
  <c r="Q80" i="5"/>
  <c r="AP80" i="5" s="1"/>
  <c r="Q79" i="5"/>
  <c r="AP79" i="5" s="1"/>
  <c r="Q78" i="5"/>
  <c r="AP78" i="5" s="1"/>
  <c r="Q77" i="5"/>
  <c r="AP77" i="5" s="1"/>
  <c r="Q76" i="5"/>
  <c r="AP76" i="5" s="1"/>
  <c r="Q75" i="5"/>
  <c r="AP75" i="5" s="1"/>
  <c r="Q74" i="5"/>
  <c r="AP74" i="5" s="1"/>
  <c r="Q73" i="5"/>
  <c r="AP73" i="5" s="1"/>
  <c r="Q70" i="5"/>
  <c r="F70" i="5"/>
  <c r="Q68" i="5"/>
  <c r="AP68" i="5" s="1"/>
  <c r="Q67" i="5"/>
  <c r="AP67" i="5" s="1"/>
  <c r="Q66" i="5"/>
  <c r="AP66" i="5" s="1"/>
  <c r="Q65" i="5"/>
  <c r="AP65" i="5" s="1"/>
  <c r="Q64" i="5"/>
  <c r="AP64" i="5" s="1"/>
  <c r="Q63" i="5"/>
  <c r="AP63" i="5" s="1"/>
  <c r="Q62" i="5"/>
  <c r="AP62" i="5" s="1"/>
  <c r="Q61" i="5"/>
  <c r="Q60" i="5"/>
  <c r="Q59" i="5"/>
  <c r="AP59" i="5" s="1"/>
  <c r="Q58" i="5"/>
  <c r="F58" i="5"/>
  <c r="Q56" i="5"/>
  <c r="AP56" i="5" s="1"/>
  <c r="Q53" i="5"/>
  <c r="Q52" i="5"/>
  <c r="AP52" i="5" s="1"/>
  <c r="Q51" i="5"/>
  <c r="AP51" i="5" s="1"/>
  <c r="Q50" i="5"/>
  <c r="AP50" i="5" s="1"/>
  <c r="Q49" i="5"/>
  <c r="AP49" i="5" s="1"/>
  <c r="Q48" i="5"/>
  <c r="AP48" i="5" s="1"/>
  <c r="Q47" i="5"/>
  <c r="AP47" i="5" s="1"/>
  <c r="Q46" i="5"/>
  <c r="F46" i="5"/>
  <c r="Q44" i="5"/>
  <c r="AP44" i="5" s="1"/>
  <c r="Q42" i="5"/>
  <c r="AP42" i="5" s="1"/>
  <c r="Q41" i="5"/>
  <c r="L40" i="5"/>
  <c r="Q40" i="5" s="1"/>
  <c r="AP40" i="5" s="1"/>
  <c r="L39" i="5"/>
  <c r="Q39" i="5" s="1"/>
  <c r="AP39" i="5" s="1"/>
  <c r="Q38" i="5"/>
  <c r="F38" i="5"/>
  <c r="Q36" i="5"/>
  <c r="AP36" i="5" s="1"/>
  <c r="Q35" i="5"/>
  <c r="AP35" i="5" s="1"/>
  <c r="Q34" i="5"/>
  <c r="AP34" i="5" s="1"/>
  <c r="Q33" i="5"/>
  <c r="AP33" i="5" s="1"/>
  <c r="Q32" i="5"/>
  <c r="AP32" i="5" s="1"/>
  <c r="Q31" i="5"/>
  <c r="AP31" i="5" s="1"/>
  <c r="Q30" i="5"/>
  <c r="AP30" i="5" s="1"/>
  <c r="Q29" i="5"/>
  <c r="AP29" i="5" s="1"/>
  <c r="Q27" i="5"/>
  <c r="F27" i="5"/>
  <c r="Q25" i="5"/>
  <c r="AP25" i="5" s="1"/>
  <c r="Q24" i="5"/>
  <c r="AP24" i="5" s="1"/>
  <c r="Q23" i="5"/>
  <c r="AP23" i="5" s="1"/>
  <c r="Q22" i="5"/>
  <c r="AP22" i="5" s="1"/>
  <c r="Q21" i="5"/>
  <c r="AP21" i="5" s="1"/>
  <c r="Q20" i="5"/>
  <c r="AP20" i="5" s="1"/>
  <c r="Q19" i="5"/>
  <c r="AP19" i="5" s="1"/>
  <c r="Q18" i="5"/>
  <c r="AP18" i="5" s="1"/>
  <c r="Q17" i="5"/>
  <c r="AP16" i="5"/>
  <c r="R16" i="5"/>
  <c r="Q16" i="5"/>
  <c r="F16" i="5"/>
  <c r="Q14" i="5"/>
  <c r="Q13" i="5"/>
  <c r="AP13" i="5" s="1"/>
  <c r="Q12" i="5"/>
  <c r="AP12" i="5" s="1"/>
  <c r="Q11" i="5"/>
  <c r="AP11" i="5" s="1"/>
  <c r="Q10" i="5"/>
  <c r="AP10" i="5" s="1"/>
  <c r="Q9" i="5"/>
  <c r="AP9" i="5" s="1"/>
  <c r="Q8" i="5"/>
  <c r="AP8" i="5" s="1"/>
  <c r="Q7" i="5"/>
  <c r="AP7" i="5" s="1"/>
  <c r="Q6" i="5"/>
  <c r="Q5" i="5"/>
  <c r="F5" i="5"/>
  <c r="AR1" i="5"/>
  <c r="AQ1" i="5"/>
  <c r="AO1" i="5"/>
  <c r="D54" i="8" s="1"/>
  <c r="AN1" i="5"/>
  <c r="D53" i="8" s="1"/>
  <c r="AM1" i="5" a="1"/>
  <c r="AM1" i="5"/>
  <c r="D52" i="8" s="1"/>
  <c r="AL1" i="5"/>
  <c r="D51" i="8" s="1"/>
  <c r="AK1" i="5"/>
  <c r="D50" i="8" s="1"/>
  <c r="AJ1" i="5"/>
  <c r="D49" i="8" s="1"/>
  <c r="AI1" i="5"/>
  <c r="D48" i="8" s="1"/>
  <c r="AH1" i="5"/>
  <c r="D47" i="8" s="1"/>
  <c r="AG1" i="5"/>
  <c r="D46" i="8" s="1"/>
  <c r="AF1" i="5"/>
  <c r="AE1" i="5"/>
  <c r="AD1" i="5"/>
  <c r="D43" i="8" s="1"/>
  <c r="Y1" i="5"/>
  <c r="D57" i="8" s="1"/>
  <c r="V1" i="5"/>
  <c r="D38" i="8" s="1"/>
  <c r="U1" i="5"/>
  <c r="S1" i="5"/>
  <c r="R1" i="5"/>
  <c r="O1" i="5"/>
  <c r="D40" i="8" s="1"/>
  <c r="N1" i="5"/>
  <c r="D41" i="8" s="1"/>
  <c r="M1" i="5"/>
  <c r="L1" i="5"/>
  <c r="K1" i="5"/>
  <c r="I1" i="5"/>
  <c r="D20" i="4"/>
  <c r="D19" i="4"/>
  <c r="D18" i="4"/>
  <c r="D17" i="4"/>
  <c r="B17" i="4"/>
  <c r="D16" i="4"/>
  <c r="D15" i="4"/>
  <c r="D14" i="4"/>
  <c r="D13" i="4"/>
  <c r="B13" i="4"/>
  <c r="D12" i="4"/>
  <c r="D11" i="4"/>
  <c r="D10" i="4"/>
  <c r="D9" i="4"/>
  <c r="B9" i="4"/>
  <c r="D8" i="4"/>
  <c r="D7" i="4"/>
  <c r="D6" i="4"/>
  <c r="D5" i="4"/>
  <c r="B5" i="4"/>
  <c r="O2" i="3"/>
  <c r="K2" i="3"/>
  <c r="G2" i="3"/>
  <c r="C2" i="3"/>
  <c r="C3" i="3" a="1"/>
  <c r="F3" i="3" a="1"/>
  <c r="L3" i="3" a="1"/>
  <c r="O3" i="3" a="1"/>
  <c r="R3" i="3" a="1"/>
  <c r="K3" i="3" a="1"/>
  <c r="M3" i="3" a="1"/>
  <c r="N3" i="3" a="1"/>
  <c r="D3" i="3" a="1"/>
  <c r="J3" i="3" a="1"/>
  <c r="Q3" i="3" a="1"/>
  <c r="I3" i="3" a="1"/>
  <c r="P3" i="3" a="1"/>
  <c r="E3" i="3" a="1"/>
  <c r="H3" i="3" a="1"/>
  <c r="G3" i="3" a="1"/>
  <c r="N3" i="3" l="1"/>
  <c r="K3" i="3"/>
  <c r="O3" i="3"/>
  <c r="P3" i="3"/>
  <c r="L3" i="3"/>
  <c r="F3" i="3"/>
  <c r="C3" i="3"/>
  <c r="G3" i="3"/>
  <c r="H3" i="3"/>
  <c r="E3" i="3"/>
  <c r="I3" i="3"/>
  <c r="Q3" i="3"/>
  <c r="J3" i="3"/>
  <c r="D3" i="3"/>
  <c r="M3" i="3"/>
  <c r="R3" i="3"/>
  <c r="D26" i="8"/>
  <c r="D25" i="8"/>
  <c r="D37" i="8"/>
  <c r="D36" i="8"/>
  <c r="D39" i="8"/>
  <c r="D28" i="8"/>
  <c r="D27" i="8"/>
  <c r="AP5" i="5"/>
  <c r="R5" i="5"/>
  <c r="D30" i="8"/>
  <c r="AP14" i="5"/>
  <c r="AP27" i="5"/>
  <c r="R27" i="5"/>
  <c r="D32" i="8"/>
  <c r="AP38" i="5"/>
  <c r="R38" i="5"/>
  <c r="D34" i="8"/>
  <c r="AP41" i="5"/>
  <c r="AP46" i="5"/>
  <c r="R46" i="5"/>
  <c r="AP58" i="5"/>
  <c r="R58" i="5"/>
  <c r="AP70" i="5"/>
  <c r="R70" i="5"/>
  <c r="AP83" i="5"/>
  <c r="R83" i="5"/>
  <c r="AP90" i="5"/>
  <c r="R90" i="5"/>
  <c r="AP109" i="5"/>
  <c r="R109" i="5"/>
  <c r="AP128" i="5"/>
  <c r="R128" i="5"/>
  <c r="AP147" i="5"/>
  <c r="R147" i="5"/>
  <c r="AP155" i="5"/>
  <c r="R155" i="5"/>
  <c r="D35" i="8" l="1"/>
  <c r="B15" i="8"/>
  <c r="D33" i="8"/>
  <c r="C15" i="8"/>
  <c r="D31" i="8"/>
  <c r="D15" i="8"/>
  <c r="D29" i="8"/>
  <c r="A15"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4" authorId="0" shapeId="0" xr:uid="{00000000-0006-0000-0400-000001000000}">
      <text>
        <r>
          <rPr>
            <sz val="11"/>
            <color rgb="FF000000"/>
            <rFont val="Calibri"/>
            <family val="2"/>
          </rPr>
          <t>[Threaded comment]
Your version of Excel allows you to read this threaded comment; however, any edits to it will get removed if the file is opened in a newer version of Excel. Learn more: https://go.microsoft.com/fwlink/?linkid=870924
Comment:
    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
        </r>
      </text>
    </comment>
    <comment ref="AJ4" authorId="0" shapeId="0" xr:uid="{00000000-0006-0000-0400-000002000000}">
      <text>
        <r>
          <rPr>
            <sz val="11"/>
            <color rgb="FF000000"/>
            <rFont val="Calibri"/>
            <family val="2"/>
          </rPr>
          <t>[Threaded comment]
Your version of Excel allows you to read this threaded comment; however, any edits to it will get removed if the file is opened in a newer version of Excel. Learn more: https://go.microsoft.com/fwlink/?linkid=870924
Comment:
    Par exemple, offre de formation du Learning Center</t>
        </r>
      </text>
    </comment>
    <comment ref="AK4" authorId="0" shapeId="0" xr:uid="{00000000-0006-0000-0400-000003000000}">
      <text>
        <r>
          <rPr>
            <sz val="11"/>
            <color rgb="FF000000"/>
            <rFont val="Calibri"/>
            <family val="2"/>
          </rPr>
          <t>[Threaded comment]
Your version of Excel allows you to read this threaded comment; however, any edits to it will get removed if the file is opened in a newer version of Excel. Learn more: https://go.microsoft.com/fwlink/?linkid=870924
Comment:
    Violences Sexistes et Sexuelles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20" authorId="0" shapeId="0" xr:uid="{00000000-0006-0000-0700-000001000000}">
      <text>
        <r>
          <rPr>
            <sz val="11"/>
            <color rgb="FF000000"/>
            <rFont val="Calibri"/>
            <family val="2"/>
          </rPr>
          <t>[Threaded comment]
Your version of Excel allows you to read this threaded comment; however, any edits to it will get removed if the file is opened in a newer version of Excel. Learn more: https://go.microsoft.com/fwlink/?linkid=870924
Comment:
    Sélectionner « oui » lorsque l’indicateur est validé</t>
        </r>
      </text>
    </comment>
  </commentList>
</comments>
</file>

<file path=xl/sharedStrings.xml><?xml version="1.0" encoding="utf-8"?>
<sst xmlns="http://schemas.openxmlformats.org/spreadsheetml/2006/main" count="1421" uniqueCount="459">
  <si>
    <t>Ce document contient 8 onglets - Faire défiler en bas de la fenêtre Excel</t>
  </si>
  <si>
    <t>Lexique et Information : Préambule</t>
  </si>
  <si>
    <r>
      <rPr>
        <sz val="10"/>
        <color rgb="FF000000"/>
        <rFont val="Calibri"/>
        <family val="2"/>
        <charset val="1"/>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8 onglets
</t>
    </r>
    <r>
      <rPr>
        <b/>
        <sz val="10"/>
        <color rgb="FF000000"/>
        <rFont val="Calibri"/>
        <family val="2"/>
        <charset val="1"/>
      </rPr>
      <t>1.</t>
    </r>
    <r>
      <rPr>
        <sz val="10"/>
        <color rgb="FF000000"/>
        <rFont val="Calibri"/>
        <family val="2"/>
        <charset val="1"/>
      </rPr>
      <t xml:space="preserve"> </t>
    </r>
    <r>
      <rPr>
        <b/>
        <sz val="10"/>
        <color rgb="FF000000"/>
        <rFont val="Calibri"/>
        <family val="2"/>
        <charset val="1"/>
      </rPr>
      <t>Lexique et information</t>
    </r>
    <r>
      <rPr>
        <sz val="10"/>
        <color rgb="FF000000"/>
        <rFont val="Calibri"/>
        <family val="2"/>
        <charset val="1"/>
      </rPr>
      <t xml:space="preserve"> : Cet onglet de présentation déroule un mode d'emploi succinct de la trame de maquette (partie 1). Il explique également  la terminologie et les abréviations utilisées dans la maquette (parties 2 et 3)
</t>
    </r>
    <r>
      <rPr>
        <b/>
        <sz val="10"/>
        <color rgb="FF000000"/>
        <rFont val="Calibri"/>
        <family val="2"/>
        <charset val="1"/>
      </rPr>
      <t>2. Référentiel UHA</t>
    </r>
    <r>
      <rPr>
        <sz val="10"/>
        <color rgb="FF000000"/>
        <rFont val="Calibri"/>
        <family val="2"/>
        <charset val="1"/>
      </rPr>
      <t xml:space="preserve"> : votre référentiel. Les données saisies dans cet onglet sont réutilisées dans les autres onglets.
</t>
    </r>
    <r>
      <rPr>
        <b/>
        <sz val="10"/>
        <color rgb="FF000000"/>
        <rFont val="Calibri"/>
        <family val="2"/>
        <charset val="1"/>
      </rPr>
      <t>3. Correspondance BC RNCP/ BC UHA</t>
    </r>
    <r>
      <rPr>
        <sz val="10"/>
        <color rgb="FF000000"/>
        <rFont val="Calibri"/>
        <family val="2"/>
        <charset val="1"/>
      </rPr>
      <t xml:space="preserve"> : tableau de correspondance qui permet de respecter l'obligation réglementaire de mettre en adéquation les blocs de compétences du Référentiel de Formation avec les blocs de compétences du RNCP -&gt; à renseigner dès le début de la démarche
</t>
    </r>
    <r>
      <rPr>
        <b/>
        <sz val="10"/>
        <color rgb="FF000000"/>
        <rFont val="Calibri"/>
        <family val="2"/>
        <charset val="1"/>
      </rPr>
      <t>4. Corres. Compétences - Ressources et SAC</t>
    </r>
    <r>
      <rPr>
        <sz val="10"/>
        <color rgb="FF000000"/>
        <rFont val="Calibri"/>
        <family val="2"/>
        <charset val="1"/>
      </rPr>
      <t xml:space="preserve"> : permet de saisir les ressources et SAC et de les associer aux blocs de compétences et apprentissages critiques. Les compétences sont reportées automatiquement depuis l'onglet 2.
</t>
    </r>
    <r>
      <rPr>
        <b/>
        <sz val="10"/>
        <color rgb="FF000000"/>
        <rFont val="Calibri"/>
        <family val="2"/>
        <charset val="1"/>
      </rPr>
      <t>5. Maquette Licence Parcours x :</t>
    </r>
    <r>
      <rPr>
        <sz val="10"/>
        <color rgb="FF000000"/>
        <rFont val="Calibri"/>
        <family val="2"/>
        <charset val="1"/>
      </rPr>
      <t xml:space="preserve"> le format de maquette adapté aux Formations déjà avancées sur l'APC qui facilite le  regroupement des UE par Bloc de Compétence et son supplément facilitant la mise en correspondance opérationnelle des compétences visées et des enseignements au service du développement de ces compétences. </t>
    </r>
    <r>
      <rPr>
        <b/>
        <sz val="10"/>
        <color rgb="FFFF0000"/>
        <rFont val="Calibri"/>
        <family val="2"/>
        <charset val="1"/>
      </rPr>
      <t xml:space="preserve">-&gt; à renseigner dès la rentrée 2025 jusqu'en 2028
</t>
    </r>
    <r>
      <rPr>
        <b/>
        <sz val="10"/>
        <color rgb="FF000000"/>
        <rFont val="Calibri"/>
        <family val="2"/>
        <charset val="1"/>
      </rPr>
      <t>6. Réorientation</t>
    </r>
    <r>
      <rPr>
        <sz val="10"/>
        <color rgb="FF000000"/>
        <rFont val="Calibri"/>
        <family val="2"/>
        <charset val="1"/>
      </rPr>
      <t xml:space="preserve"> : décrire les dispositifs de réorientation envisagés
</t>
    </r>
    <r>
      <rPr>
        <b/>
        <sz val="10"/>
        <color rgb="FF000000"/>
        <rFont val="Calibri"/>
        <family val="2"/>
        <charset val="1"/>
      </rPr>
      <t>7. Commentaires</t>
    </r>
    <r>
      <rPr>
        <sz val="10"/>
        <color rgb="FF000000"/>
        <rFont val="Calibri"/>
        <family val="2"/>
        <charset val="1"/>
      </rPr>
      <t xml:space="preserve"> : si besoin, vous pouvez expliquer vos choix dans cet onglet.
</t>
    </r>
    <r>
      <rPr>
        <b/>
        <sz val="10"/>
        <color rgb="FF000000"/>
        <rFont val="Calibri"/>
        <family val="2"/>
        <charset val="1"/>
      </rPr>
      <t>8. Indicateurs</t>
    </r>
    <r>
      <rPr>
        <sz val="10"/>
        <color rgb="FF000000"/>
        <rFont val="Calibri"/>
        <family val="2"/>
        <charset val="1"/>
      </rPr>
      <t xml:space="preserve"> : comporte les indications de la mention et du parcours ainsi que les indicateurs de suivi à fournir obligatoirement en Licence, Licence Pro, Master pour attester de  la conformité de l'offre UHA aux exigences réglementaires et stratégiques de l'Etablissement.</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</si>
  <si>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</si>
  <si>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</si>
  <si>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</si>
  <si>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t>
  </si>
  <si>
    <t>Si vous avez travaillé sur un référentiel de formation (accompagné par le collectif de soutien APC), vous pouvez opter pour la maquette APC niveau 2 (ce fichier excel)</t>
  </si>
  <si>
    <t>1.2 Quels sont les éléments obligatoires à remplir dans la maquette?</t>
  </si>
  <si>
    <r>
      <rPr>
        <b/>
        <sz val="10"/>
        <color rgb="FF000000"/>
        <rFont val="Calibri"/>
        <family val="2"/>
        <charset val="1"/>
      </rP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0"/>
        <color rgb="FFFF0000"/>
        <rFont val="Calibri"/>
        <family val="2"/>
        <charset val="1"/>
      </rPr>
      <t xml:space="preserve">!! Des indications complémentaires sont données en entête de colonne sur la façon de les renseigner.
</t>
    </r>
    <r>
      <rPr>
        <b/>
        <sz val="10"/>
        <color rgb="FF000000"/>
        <rFont val="Calibri"/>
        <family val="2"/>
        <charset val="1"/>
      </rPr>
      <t xml:space="preserve">Le passage aux BCC se fera en lien avec les fiches RNCP et avec 3 niveaux de déploiement :
- phase 1 : organiser la maquette en BCC et en UE ; </t>
    </r>
    <r>
      <rPr>
        <b/>
        <sz val="10"/>
        <color rgb="FFFF0000"/>
        <rFont val="Calibri"/>
        <family val="2"/>
        <charset val="1"/>
      </rPr>
      <t xml:space="preserve">(2024)
</t>
    </r>
    <r>
      <rPr>
        <b/>
        <sz val="10"/>
        <color rgb="FF000000"/>
        <rFont val="Calibri"/>
        <family val="2"/>
        <charset val="1"/>
      </rPr>
      <t xml:space="preserve">- phase 2 : développer au sein d’au moins un BCC des stratégies pédagogiques alignant les objectifs </t>
    </r>
    <r>
      <rPr>
        <b/>
        <sz val="10"/>
        <color rgb="FFFF0000"/>
        <rFont val="Calibri"/>
        <family val="2"/>
        <charset val="1"/>
      </rPr>
      <t xml:space="preserve">(dès 2025)
</t>
    </r>
    <r>
      <rPr>
        <b/>
        <sz val="10"/>
        <color rgb="FF000000"/>
        <rFont val="Calibri"/>
        <family val="2"/>
        <charset val="1"/>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0"/>
        <color rgb="FFFF0000"/>
        <rFont val="Calibri"/>
        <family val="2"/>
        <charset val="1"/>
      </rPr>
      <t xml:space="preserve"> </t>
    </r>
  </si>
  <si>
    <t>1.3 Comment et pourquoi utiliser l'onglet 3 - Correspondance RNCP / Référentiel</t>
  </si>
  <si>
    <t>1. Vous avez établi un référentiel de compétences propre à votre Formation --&gt; utilisez le tableau Correspondance BC RNCP - BC UHA (onglet 6)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</si>
  <si>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</si>
  <si>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rPr>
        <b/>
        <sz val="10"/>
        <color rgb="FF000000"/>
        <rFont val="Calibri"/>
        <family val="2"/>
        <charset val="1"/>
      </rP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0"/>
        <color rgb="FF000000"/>
        <rFont val="Calibri"/>
        <family val="2"/>
        <charset val="1"/>
      </rPr>
      <t xml:space="preserve">pour </t>
    </r>
    <r>
      <rPr>
        <b/>
        <sz val="10"/>
        <color rgb="FF000000"/>
        <rFont val="Calibri"/>
        <family val="2"/>
        <charset val="1"/>
      </rPr>
      <t xml:space="preserve">pouvoir voir comment elles ont été reformulées le cas échéant. </t>
    </r>
  </si>
  <si>
    <t xml:space="preserve">1.4 Comment calculer les volumes horaires d'enseignement ? </t>
  </si>
  <si>
    <r>
      <rPr>
        <sz val="10"/>
        <color rgb="FF000000"/>
        <rFont val="Calibri"/>
        <family val="2"/>
        <charset val="1"/>
      </rPr>
      <t xml:space="preserve">Les volumes horaires de la maquette sont </t>
    </r>
    <r>
      <rPr>
        <b/>
        <sz val="10"/>
        <color rgb="FF000000"/>
        <rFont val="Calibri"/>
        <family val="2"/>
        <charset val="1"/>
      </rPr>
      <t>les volumes de face à face pédagogique suivis par les étudiants.</t>
    </r>
    <r>
      <rPr>
        <sz val="10"/>
        <color rgb="FF000000"/>
        <rFont val="Calibri"/>
        <family val="2"/>
        <charset val="1"/>
      </rPr>
      <t xml:space="preserve"> Ils sont calculés </t>
    </r>
    <r>
      <rPr>
        <b/>
        <sz val="10"/>
        <color rgb="FF000000"/>
        <rFont val="Calibri"/>
        <family val="2"/>
        <charset val="1"/>
      </rPr>
      <t>automatiquement uniquement</t>
    </r>
    <r>
      <rPr>
        <sz val="10"/>
        <color rgb="FF000000"/>
        <rFont val="Calibri"/>
        <family val="2"/>
        <charset val="1"/>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0"/>
        <color rgb="FF000000"/>
        <rFont val="Calibri"/>
        <family val="2"/>
        <charset val="1"/>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</si>
  <si>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</si>
  <si>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</si>
  <si>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0"/>
        <color rgb="FF000000"/>
        <rFont val="Calibri"/>
        <family val="2"/>
        <charset val="1"/>
      </rPr>
      <t>Pas moins de 1500h d'enseignement ou d'encadrement en face à face  (obligation réglementaire)</t>
    </r>
    <r>
      <rPr>
        <sz val="10"/>
        <color rgb="FF000000"/>
        <rFont val="Calibri"/>
        <family val="2"/>
        <charset val="1"/>
      </rPr>
      <t>. Pas plus de 1500h sur 3 ans</t>
    </r>
    <r>
      <rPr>
        <sz val="10"/>
        <color rgb="FF00B050"/>
        <rFont val="Calibri"/>
        <family val="2"/>
        <charset val="1"/>
      </rPr>
      <t xml:space="preserve"> </t>
    </r>
    <r>
      <rPr>
        <sz val="10"/>
        <color rgb="FF000000"/>
        <rFont val="Calibri"/>
        <family val="2"/>
        <charset val="1"/>
      </rPr>
      <t>pour le standard sauf dispositions spécifiques aux UE Tremplin (&lt;300h de soutien en plus) et/ou 100h hybridées de plus.</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</si>
  <si>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</si>
  <si>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</si>
  <si>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</si>
  <si>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</si>
  <si>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</si>
  <si>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</si>
  <si>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</si>
  <si>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</si>
  <si>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</si>
  <si>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</si>
  <si>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</si>
  <si>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</si>
  <si>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</si>
  <si>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</si>
  <si>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</si>
  <si>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</si>
  <si>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8"/>
        <color rgb="FF000000"/>
        <rFont val="Calibri"/>
        <family val="2"/>
        <charset val="1"/>
      </rPr>
      <t xml:space="preserve">Alignement pédagogique : </t>
    </r>
    <r>
      <rPr>
        <sz val="8"/>
        <color rgb="FF000000"/>
        <rFont val="Calibri"/>
        <family val="2"/>
        <charset val="1"/>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</si>
  <si>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rPr>
        <b/>
        <sz val="8"/>
        <color rgb="FF000000"/>
        <rFont val="Calibri"/>
        <family val="2"/>
        <charset val="1"/>
      </rPr>
      <t xml:space="preserve">Apprentissage critique (Maquette APC Niveau 2)
</t>
    </r>
    <r>
      <rPr>
        <sz val="8"/>
        <color rgb="FF000000"/>
        <rFont val="Calibri"/>
        <family val="2"/>
        <charset val="1"/>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</si>
  <si>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rPr>
        <b/>
        <sz val="8"/>
        <color rgb="FF000000"/>
        <rFont val="Calibri"/>
        <family val="2"/>
        <charset val="1"/>
      </rPr>
      <t xml:space="preserve">Compétence  (/ Macro-compétence)
</t>
    </r>
    <r>
      <rPr>
        <sz val="8"/>
        <color rgb="FF000000"/>
        <rFont val="Calibri"/>
        <family val="2"/>
        <charset val="1"/>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</si>
  <si>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rPr>
        <b/>
        <sz val="8"/>
        <color rgb="FF000000"/>
        <rFont val="Calibri"/>
        <family val="2"/>
        <charset val="1"/>
      </rPr>
      <t xml:space="preserve">Objectif d'apprentissage
</t>
    </r>
    <r>
      <rPr>
        <sz val="8"/>
        <color rgb="FF000000"/>
        <rFont val="Calibri"/>
        <family val="2"/>
        <charset val="1"/>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8"/>
        <color rgb="FF000000"/>
        <rFont val="Calibri"/>
        <family val="2"/>
        <charset val="1"/>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</si>
  <si>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</si>
  <si>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</si>
  <si>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</si>
  <si>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8"/>
        <rFont val="Calibri"/>
        <family val="2"/>
        <charset val="1"/>
      </rPr>
      <t>Catégories d'UE.</t>
    </r>
    <r>
      <rPr>
        <b/>
        <sz val="8"/>
        <color rgb="FF4472C4"/>
        <rFont val="Calibri"/>
        <family val="2"/>
        <charset val="1"/>
      </rPr>
      <t xml:space="preserve"> Les catégories d'UE sont au coeur du référentiel de formation, visant à définir l'organisation du parcours de formation. </t>
    </r>
    <r>
      <rPr>
        <sz val="8"/>
        <color rgb="FF000000"/>
        <rFont val="Calibri"/>
        <family val="2"/>
        <charset val="1"/>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8"/>
        <color rgb="FF000000"/>
        <rFont val="Calibri"/>
        <family val="2"/>
        <charset val="1"/>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</si>
  <si>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</si>
  <si>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</si>
  <si>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</si>
  <si>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</si>
  <si>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</si>
  <si>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</si>
  <si>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</si>
  <si>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</si>
  <si>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</si>
  <si>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</si>
  <si>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</si>
  <si>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</si>
  <si>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</si>
  <si>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</si>
  <si>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</si>
  <si>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</si>
  <si>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</si>
  <si>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</si>
  <si>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</si>
  <si>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</si>
  <si>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</si>
  <si>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</si>
  <si>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</si>
  <si>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</si>
  <si>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</si>
  <si>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</si>
  <si>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</si>
  <si>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</si>
  <si>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</si>
  <si>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</si>
  <si>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</si>
  <si>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</si>
  <si>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</si>
  <si>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</si>
  <si>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rPr>
        <sz val="8"/>
        <color rgb="FF000000"/>
        <rFont val="Calibri"/>
        <family val="2"/>
        <charset val="1"/>
      </rP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8"/>
        <color rgb="FF000000"/>
        <rFont val="Calibri"/>
        <family val="2"/>
        <charset val="1"/>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</si>
  <si>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</si>
  <si>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</si>
  <si>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</si>
  <si>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</si>
  <si>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</si>
  <si>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rPr>
        <sz val="8"/>
        <color rgb="FF000000"/>
        <rFont val="Calibri"/>
        <family val="2"/>
        <charset val="1"/>
      </rPr>
      <t>Une unité d'enseignement ou UE se compose d'une activité d'apprentissage ou d'un ensemble d'activités d'apprentissage qui sont regroupées parce qu'elles poursuivent des objectifs communs.</t>
    </r>
    <r>
      <rPr>
        <b/>
        <sz val="8"/>
        <color rgb="FF000000"/>
        <rFont val="Calibri"/>
        <family val="2"/>
        <charset val="1"/>
      </rPr>
      <t xml:space="preserve"> En approche par compétence, il est demandé de passer d'une logique de regroupement disciplinaire à une logique de regroupement d'enseignements au service de la même compétence (BC).</t>
    </r>
    <r>
      <rPr>
        <sz val="8"/>
        <color rgb="FF000000"/>
        <rFont val="Calibri"/>
        <family val="2"/>
        <charset val="1"/>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</si>
  <si>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</si>
  <si>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</si>
  <si>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</si>
  <si>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8"/>
        <color rgb="FF000000"/>
        <rFont val="Calibri"/>
        <family val="2"/>
        <charset val="1"/>
      </rPr>
      <t xml:space="preserve">Correspondances Référentiel RNCP / répertoire spécifique 
</t>
    </r>
    <r>
      <rPr>
        <sz val="8"/>
        <color rgb="FF000000"/>
        <rFont val="Calibri"/>
        <family val="2"/>
        <charset val="1"/>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</si>
  <si>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</si>
  <si>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</si>
  <si>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</si>
  <si>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</si>
  <si>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</si>
  <si>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</si>
  <si>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</si>
  <si>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</si>
  <si>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</si>
  <si>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</si>
  <si>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</si>
  <si>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</si>
  <si>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</si>
  <si>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</si>
  <si>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</si>
  <si>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</si>
  <si>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</si>
  <si>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</si>
  <si>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</si>
  <si>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</si>
  <si>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</si>
  <si>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</si>
  <si>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</si>
  <si>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t>Référentiel de Formation UHA</t>
  </si>
  <si>
    <t>BCC Court</t>
  </si>
  <si>
    <t>BCC Détaillé</t>
  </si>
  <si>
    <t>Niveau</t>
  </si>
  <si>
    <t>Apprentissage critique (AC)</t>
  </si>
  <si>
    <t>Analyser</t>
  </si>
  <si>
    <t>BCC1 Analyser un  problème d'ingénierie et identifier les outils avancés du contrôle-commande et du traitement de l'information permettant d'apporter une réponse appropriée</t>
  </si>
  <si>
    <t xml:space="preserve">AC11-1 Comprendre et analyser un problème d'ingénierie avec les outils spécialisés du contrôle-commande et du traitement de l'information- </t>
  </si>
  <si>
    <t>AC11-2 S'approprier la technologie embarquée relative aux solutions logicielles et matérielles d'un système complexe dans les domaines du contrôle-commande et du traitement de l'information</t>
  </si>
  <si>
    <t xml:space="preserve">AC12-1 Identifier et analyser, avec un esprit critique,  les outils hautement spécialisés du contrôle-commande et du traitement de l'information pour un problème d'ingénierie </t>
  </si>
  <si>
    <t>AC12-2 Mobiliser la technologie embarquée relative aux solutions logicielles et matérielles d'un système intelligent dans les domaines du contrôle-commande et du traitement de l'information</t>
  </si>
  <si>
    <t>Concevoir</t>
  </si>
  <si>
    <t>BCC2 Répondre à une problématique industrielle et de recherche  à partir d'un usage judicieux des outils avancés du contrôle-commande et du traitement de l'information</t>
  </si>
  <si>
    <t>AC21-1 Mobiliser des savoirs fondamentaux en contrôle-commande et traitement de l'information dans la perspective de répondre à des problématiques industrielles ou de recherche</t>
  </si>
  <si>
    <t>AC21-2 Mettre en oeuvre la technologie embarquée pour concevoir une solution logicielle et matérielle d'un système complexe dans les domaines du contrôle-commande et du traitement de l'information</t>
  </si>
  <si>
    <t>AC22-1 Mobiliser des savoirs experts en contrôle-commande et traitement de l'information pour répondre à des problématiques complexes industrielles ou de recherche</t>
  </si>
  <si>
    <t>AC22-2 Concevoir une solution logicielle et matérielle d'un système intelligent dans les domaines du contrôle-commande et du traitement de l'information</t>
  </si>
  <si>
    <t>Réaliser</t>
  </si>
  <si>
    <t>BCC3 Faire appel aux méthodes avancées du contrôle-commande et du traitement de l'information pour intégrer une solution dans un système complexe</t>
  </si>
  <si>
    <t>AC31-1 Mettre en oeuvre une solution de contrôle-commande et/ou de traitement du signal pour répondre à des problématiques industrielles ou de recherche</t>
  </si>
  <si>
    <t>AC31-2 Développer des algorithmes d'un niveau avancé pour répondre à des problématiques industrielles ou de recherche</t>
  </si>
  <si>
    <t>AC32-1 Proposer un algorithme évolué de contrôle-commande ou de traitement de l'information validé en simulation à partir des modèles numériques</t>
  </si>
  <si>
    <t>AC32-2 Intégrer des systèmes électroniques et informatiques complexes incluant le traitement et l’analyse de données issues de systèmes connectés</t>
  </si>
  <si>
    <t>Déployer</t>
  </si>
  <si>
    <t xml:space="preserve">BCC4 Etre en mesure d'intégrer une solution du contrôle-commande et du traitement de l'information dans un projet global compte tenu des aspects sociétaux (économique, social) et environnementaux </t>
  </si>
  <si>
    <t>AC41-1 Mener à bien un projet pluridisciplinaire (analyser, concevoir et réaliser) en équipe (principes de la gestion des projets)</t>
  </si>
  <si>
    <t>AC41-2 Mobiliser les prinicpes de base pour la communication scientifique (oral, écrit)</t>
  </si>
  <si>
    <t>AC42-1 Conduire un projet interdisciplinaire de recherche et développement (analyser, concevoir et réaliser) dans un cadre collaboratif dans une démarche DDRS</t>
  </si>
  <si>
    <t>AC42-2  Documenter la solution développée en respectant les normes de communications scientifiques (oral, écrit)</t>
  </si>
  <si>
    <t>!! Comment renseigner ce tableau? 
Cas 1. Si vous n'avez pas de référentiel, renseignez uniquement la colonne obligatoire  ci-dessous (B) et inscrire des x en face de chaque compétence dans la colonne C
Cas 2. Si vous avez reformulé les titres de blocs du référentiel national, spécifiez dans les colonnes de droite (à partir de C2)  les titres de vos BC Formation UHA (obligatoire). 
Cas 3. Si vous avez votre propre référentiel de compétences, renseignez également  la colonne des apprentissages critiques AC à partir de la cellule C3. 
Inscrivez ensuite une x chaque fois qu'un AC correspondra à une Compétence C des blocs RNCP (voir exemples).</t>
  </si>
  <si>
    <t>Ne pas modifier les BCC et AC dans cet onglet. Ils sont insérés à l'aide d'une formule. Voir onglet "Référentiel UHA".
Les AC insérés sont ceux de plus haut niveau (en général, niveau 3)</t>
  </si>
  <si>
    <t>France Compétences</t>
  </si>
  <si>
    <t>Copier-coller les éléments de la fiche RNCP ci-dessous.</t>
  </si>
  <si>
    <t>RNCP34117</t>
  </si>
  <si>
    <t xml:space="preserve"> Compétences de la fiche qui ne sont pas dans un bloc</t>
  </si>
  <si>
    <t>Mettre en œuvre une démarche expérimentale : utiliser les appareils et les techniques de mesure les plus courants ; identifier les sources d’erreur ; analyser des données expérimentales et envisager leur modélisation ; valider un modèle par comparaison de ses prévisions aux résultats expérimentaux,</t>
  </si>
  <si>
    <t>x</t>
  </si>
  <si>
    <t>Développer des logiciels d’acquisition et d’analyse de données</t>
  </si>
  <si>
    <t>Analyser des problèmes dans le champ de l'électronique, de l’énergie électrique et de l'automatique à l’aide d’outils mathématiques et statistiques</t>
  </si>
  <si>
    <t>Concevoir des programmes informatiques dans le champ de l'électronique, de l’énergie électrique et de l'automatique et utiliser divers langages</t>
  </si>
  <si>
    <t>Intégrer des systèmes électroniques et informatiques complexes incluant le traitement et l’analyse de données issues de systèmes connectés</t>
  </si>
  <si>
    <t>Concevoir des systèmes dans le champ de l'électronique, de l’énergie électrique et de l'automatique tenant compte de problématiques environnementales, notamment la maîtrise de l’énergie</t>
  </si>
  <si>
    <t>Analyser un problème dans le domaine des systèmes embarqués, pour en concevoir les parties logicielles et matérielles</t>
  </si>
  <si>
    <t>Concevoir des systèmes matériels et logiciels en utilisant les technologies standards (micro contrôleurs ou DSP) et les technologies intégrées de l’électronique et de la microélectronique (ASIC ou FPGA)</t>
  </si>
  <si>
    <t>RNCP34117BC01</t>
  </si>
  <si>
    <t>BC1 - Usages avancés et spécialisés des outils numériques</t>
  </si>
  <si>
    <t>C 1.1 Identifier les usages numériques et les impacts de leur   évolution sur le ou les domaines concernés par la mention</t>
  </si>
  <si>
    <t>C 1.2 Se servir de façon autonome des outils numériques avancés pour un ou plusieurs métiers ou secteurs de recherche du domaine</t>
  </si>
  <si>
    <t>RNCP34117BC02</t>
  </si>
  <si>
    <t>BC2 - Développement et intégration de savoirs hautement spécialisés</t>
  </si>
  <si>
    <t>C 2.1 - Mobiliser des savoirs hautement   spécialisés, dont certains sont à l’avant-garde du savoir dans un domaine de   travail ou d’études, comme base d’une pensée originale</t>
  </si>
  <si>
    <t>C 2.2 - Développer une conscience critique des   savoirs dans un domaine et/ou à l’interface de plusieurs domaines</t>
  </si>
  <si>
    <t xml:space="preserve">C 2.3 - Résoudre des problèmes pour développer de nouveaux savoirs et de   nouvelles procédures et intégrer les savoirs de différents domaines </t>
  </si>
  <si>
    <t>C 2.4 - Apporter   des contributions novatrices dans le cadre d’échanges de haut niveau, et dans   des contextes internationaux</t>
  </si>
  <si>
    <t xml:space="preserve">C 2.5 Conduire une analyse réflexive et   distanciée prenant en compte les enjeux, les problématiques et la complexité  d’une demande ou d’une situation afin de proposer des solutions adaptées   et/ou innovantes en respect des évolutions de la réglementation </t>
  </si>
  <si>
    <t>RNCP34117BC03</t>
  </si>
  <si>
    <t>BC3 - Communication spécialisée pour le transfert de connaissances</t>
  </si>
  <si>
    <t>C 3.1 -  Identifier, sélectionner et   analyser avec esprit critique diverses ressources spécialisées pour   documenter un sujet et synthétiser ces données en vue de leur exploitation</t>
  </si>
  <si>
    <t xml:space="preserve">C 3.2 Communiquer à des fins de formation ou de transfert de   connaissances, par oral et par écrit, en français et dans au moins une langue   étrangère </t>
  </si>
  <si>
    <t>RNCP34117BC04</t>
  </si>
  <si>
    <t>BC4 - Appui à la transformation en contexte professionnel</t>
  </si>
  <si>
    <t xml:space="preserve">C 4.1 Gérer des   contextes professionnels ou d’études complexes, imprévisibles et qui   nécessitent des approches stratégiques nouvelles </t>
  </si>
  <si>
    <t xml:space="preserve">C 4.2 Prendre   des responsabilités pour contribuer aux savoirs et aux pratiques   professionnelles et/ou pour réviser la performance stratégique d'une équipe </t>
  </si>
  <si>
    <t xml:space="preserve">C 4.3 Conduire un projet (conception,   pilotage, coordination d’équipe, mise en œuvre et gestion, évaluation,   diffusion) pouvant mobiliser des compétences pluridisciplinaires dans un   cadre collaboratif </t>
  </si>
  <si>
    <t xml:space="preserve">C 4.4 Analyser ses actions en situation professionnelle, s’autoévaluer   pour améliorer sa pratique dans le cadre d'une démarche qualité </t>
  </si>
  <si>
    <t>C 4.5 Respecter les principes   d’éthique, de déontologie et de responsabilité environnementale</t>
  </si>
  <si>
    <t>Correspondance Compétences - Ressources et SAC</t>
  </si>
  <si>
    <r>
      <rPr>
        <sz val="18"/>
        <color rgb="FF000000"/>
        <rFont val="Calibri"/>
        <family val="2"/>
      </rPr>
      <t xml:space="preserve">Ressources et SAC </t>
    </r>
    <r>
      <rPr>
        <sz val="14"/>
        <color rgb="FF000000"/>
        <rFont val="Calibri"/>
        <family val="2"/>
      </rPr>
      <t>(saisir les noms des ressources ici, elles seront reportées dans l'onglet 5-maquette. Si vous modifiez un nom de ressource, il faudra la resélectionner dans la maquette)</t>
    </r>
  </si>
  <si>
    <t>Ne pas modifier les BCC et AC dans cet onglet. Ils sont insérés à l'aide d'une formule. Voir onglet "Référentiel UHA"</t>
  </si>
  <si>
    <t>Sélectionner …</t>
  </si>
  <si>
    <t>S1 Code Systèmes asservis continus</t>
  </si>
  <si>
    <t>S1 Code  Systèmes asservis numériques</t>
  </si>
  <si>
    <t>S1 Code  Systèmes à évènements discrets et automatisme</t>
  </si>
  <si>
    <t>S1 Code Analyse et traitement du signal à temps continu</t>
  </si>
  <si>
    <t>S1 Code  Analyse et traitement du signal à temps échantillonné et filtrage</t>
  </si>
  <si>
    <t>S1 Code  Programmation objet avec UML et C++</t>
  </si>
  <si>
    <t>S1 Code Techniques d'optimisation</t>
  </si>
  <si>
    <t>S1 Code  Adressage, protocoles et sécurité des réseaux</t>
  </si>
  <si>
    <t>S1 Code  Microprocesseurs hautes performences</t>
  </si>
  <si>
    <t>S1 Code Langue au choix (Anglais ou Allemand)</t>
  </si>
  <si>
    <t>S1 Code Anglais S1</t>
  </si>
  <si>
    <t>S1 Code Allemand S1</t>
  </si>
  <si>
    <t>S1 Code Module SIO 4  : Connaitre ses possibilités de poursuite d'études</t>
  </si>
  <si>
    <t>S1 Code Module LC 1 : Découvrir le LC</t>
  </si>
  <si>
    <t>S1 Code Module LC 6 : Bonnes pratiques de l'IA</t>
  </si>
  <si>
    <t>S1 Code SAC : Robotique mobile 1 Analyser et concevoir</t>
  </si>
  <si>
    <t>S1 Code SAC : Robotique mobile 2 Réaliser et déployer</t>
  </si>
  <si>
    <t>S2 Code Commande dans l'espace d'état</t>
  </si>
  <si>
    <t>S2 Code Filtrage numérique</t>
  </si>
  <si>
    <t>S2 Code Traitement d'images numériques</t>
  </si>
  <si>
    <t>S2 Code  Microprocesseur et techniques de virtualisation</t>
  </si>
  <si>
    <t>S2 Code  Communication entre systèmes</t>
  </si>
  <si>
    <t>S2 Code Système d'exploitation et interface de programmation des applications</t>
  </si>
  <si>
    <t>S2 Code Programmation multitâche</t>
  </si>
  <si>
    <t>S2 Code Communications entre processus locaux et distants</t>
  </si>
  <si>
    <t>S2 Code Langue au choix (Anglais ou Allemand)</t>
  </si>
  <si>
    <t>S2 Code Anglais S2</t>
  </si>
  <si>
    <t>S2 Code Allemand S2</t>
  </si>
  <si>
    <t>S2 Code Un Cours optionnel</t>
  </si>
  <si>
    <t>S2 Code Opt. Introduction à l'apprentissage profond</t>
  </si>
  <si>
    <t>S2 Code Opt. Machines de vision pour l'industrie et  robotique manufacturière</t>
  </si>
  <si>
    <t>S2 Code  Module LC  4 : Rédiger une bibliographie</t>
  </si>
  <si>
    <t>S2 Code  Module SIO 11 :  S'initier à l’entrepreneuriat</t>
  </si>
  <si>
    <t>S2 Code SAC : Solutions de contrôle-commande pour de systèmes dynamiques</t>
  </si>
  <si>
    <t>S2 Code  SAC : projet</t>
  </si>
  <si>
    <t>S3 S3 Code Commande avancée 1</t>
  </si>
  <si>
    <t>S3 Code Commande avancée 2</t>
  </si>
  <si>
    <t>S3 Code  Commande optimale</t>
  </si>
  <si>
    <t>S3 Code  Machine Learning</t>
  </si>
  <si>
    <t>S3 Code Filtrage optimal</t>
  </si>
  <si>
    <t>S3 Code  Fusion de données</t>
  </si>
  <si>
    <t>S3 Code Capteurs et instrumentation</t>
  </si>
  <si>
    <t>S3 Code  Systèmes embarqués</t>
  </si>
  <si>
    <t>S3 Code Objets connectés</t>
  </si>
  <si>
    <t>S3 Code Cours Cyber-sécurité/IA</t>
  </si>
  <si>
    <t>S3 Code Trois Cours optionnels</t>
  </si>
  <si>
    <t>S3 Code  Opt. Traitement du Signal et applications innovantes</t>
  </si>
  <si>
    <t>S3 Code  Opt. Véhicules Autonomes Intelligents</t>
  </si>
  <si>
    <t>S3 Code  Opt. Image avancée et ses applications</t>
  </si>
  <si>
    <t>S3 Code   Opt. Conception de systèmes numériques FPGA</t>
  </si>
  <si>
    <t>S3 Code  Opt. Génie Logiciel</t>
  </si>
  <si>
    <t>S3 Code Opt. Systèmes intelligents et énergie</t>
  </si>
  <si>
    <t>S3 Code  initiation à la recherche</t>
  </si>
  <si>
    <t>S3 Code Langue au choix (Anglais ou Allemand)</t>
  </si>
  <si>
    <t>S3 Code   Anglais S3</t>
  </si>
  <si>
    <t>S3 Code  Allemand S3</t>
  </si>
  <si>
    <t xml:space="preserve">S3 Code Module SIO 7 (niv. 2) : Améliorer son CV et sa lettre de motivation </t>
  </si>
  <si>
    <t>S3 Code Module SIO 8 : Se préparer à l’entretien de sélection</t>
  </si>
  <si>
    <t>S3 Code  SAC : Analyser et concevoir</t>
  </si>
  <si>
    <t>S3 Code  SAC : Réaliser et déployer</t>
  </si>
  <si>
    <t>S4 Code  SAC : Stage de fin d'études</t>
  </si>
  <si>
    <t>Compétences</t>
  </si>
  <si>
    <t xml:space="preserve"> </t>
  </si>
  <si>
    <t>Totaux :</t>
  </si>
  <si>
    <t xml:space="preserve">1 Bloc de compétences = 1 ou plusieurs UE (cf Lexique)
Intitulé UE sous forme de compétence = Titre du bloc de compétence.
Idéalement, on regroupe tous les enseignements au service du développement d'une compétence (BC) en une UE cohérente, l'objectif étant que ces enseignements puissent être regroupés pour faciliter la certification autonome de chaque bloc de compétence associé.	</t>
  </si>
  <si>
    <t>Ressources et SAC
(Volumes horaires inclus dans les 1500h réglementaires)</t>
  </si>
  <si>
    <t>Volumes horaires hors 1500h réglementaires</t>
  </si>
  <si>
    <t>Modalités d'évaluation
Indiquer ici le mode d'évaluation de la formation -&gt;</t>
  </si>
  <si>
    <t>Contrôle Continu Intégral</t>
  </si>
  <si>
    <t>Compétences transversales licence</t>
  </si>
  <si>
    <t>Compétences transversales master</t>
  </si>
  <si>
    <t>Modalités pédagogiques</t>
  </si>
  <si>
    <t>Projet</t>
  </si>
  <si>
    <t>Stage</t>
  </si>
  <si>
    <t xml:space="preserve">Tutorat </t>
  </si>
  <si>
    <t>Coefficient</t>
  </si>
  <si>
    <t>Coeff UE (idem ECTS en L, 1 à 2 en LP)</t>
  </si>
  <si>
    <t>ECTS
(1 ECTS =10h ENS 25h travail étudiant
Licence =180 ECTS
30 ECTS par semestre)</t>
  </si>
  <si>
    <t>MCC 
(par ressource, SAE ou UE)
(Ex de libellé : écrit, oral, soutenance, portfolio, SAC, certification en ligne, …)</t>
  </si>
  <si>
    <t>Total heures évaluation (par UE ou ressources ou SAE)</t>
  </si>
  <si>
    <t>(cocher les compétences transversales mobilisées dans les UE. Plusieurs compétences possibles  quelque soit la typologie d'UE)</t>
  </si>
  <si>
    <t>(cocher les compétences transversales mobilisées dans les UE. Plusieurs compétences possibles quelque soit la typologie d'UE)</t>
  </si>
  <si>
    <r>
      <rPr>
        <b/>
        <sz val="10"/>
        <color rgb="FF000000"/>
        <rFont val="Calibri"/>
        <family val="2"/>
        <charset val="1"/>
      </rPr>
      <t xml:space="preserve">Format d'enseignement
</t>
    </r>
    <r>
      <rPr>
        <sz val="10"/>
        <color rgb="FF000000"/>
        <rFont val="Calibri"/>
        <family val="2"/>
        <charset val="1"/>
      </rPr>
      <t xml:space="preserve">Par défaut, tout présentiel.
</t>
    </r>
    <r>
      <rPr>
        <b/>
        <sz val="10"/>
        <color rgb="FF000000"/>
        <rFont val="Calibri"/>
        <family val="2"/>
        <charset val="1"/>
      </rPr>
      <t>Vol. horaire d'enseignement  uniquement (cf colonne P)</t>
    </r>
  </si>
  <si>
    <t>Mutualisation ou Délégation
(saisir le partenaire)</t>
  </si>
  <si>
    <t>Code UE</t>
  </si>
  <si>
    <t>Nom de l'UE
(Voir le commentaire)</t>
  </si>
  <si>
    <r>
      <rPr>
        <b/>
        <sz val="10"/>
        <color rgb="FF000000"/>
        <rFont val="Calibri Light"/>
        <family val="2"/>
        <charset val="1"/>
      </rPr>
      <t xml:space="preserve">BCC détaillé
</t>
    </r>
    <r>
      <rPr>
        <b/>
        <sz val="10"/>
        <color rgb="FFFF0000"/>
        <rFont val="Calibri Light (En-têtes)"/>
        <charset val="1"/>
      </rPr>
      <t>(Saisir uniquement le BCC court, le BCC détaillé sera ajouté automatiquement)</t>
    </r>
  </si>
  <si>
    <t>Intitulé</t>
  </si>
  <si>
    <t>Commun Mention</t>
  </si>
  <si>
    <t>Typologie principale</t>
  </si>
  <si>
    <t>Projet (encadrement)</t>
  </si>
  <si>
    <t>Dont évaluation incluse</t>
  </si>
  <si>
    <t>Total Volume horaire enseignant</t>
  </si>
  <si>
    <t>Total UE</t>
  </si>
  <si>
    <t>Nb heures autonomie étudiant</t>
  </si>
  <si>
    <t>Heures d'encadrement ENSEIGNANTS</t>
  </si>
  <si>
    <t>Durée stage en heures</t>
  </si>
  <si>
    <t>Nb total  d'heures de tutorat allouées</t>
  </si>
  <si>
    <t>Libellé du type de contrôle  (Contrôle continu, soutenance, portfolio...)</t>
  </si>
  <si>
    <t>Libellé du type de contrôle pour étudiants dispensés d'assuidité (si contrôle continue)</t>
  </si>
  <si>
    <t>Libellé du type de contrôle en seconde session le cas échéant</t>
  </si>
  <si>
    <t>Expression</t>
  </si>
  <si>
    <t>MTU</t>
  </si>
  <si>
    <t>Internationale</t>
  </si>
  <si>
    <t>Numérique (PIX)</t>
  </si>
  <si>
    <t>Compétences informationnelles</t>
  </si>
  <si>
    <t>VSSH</t>
  </si>
  <si>
    <t>Initiation recherche</t>
  </si>
  <si>
    <t>Heures Présentiel</t>
  </si>
  <si>
    <t>Heures distanciel</t>
  </si>
  <si>
    <t>Heures hybride</t>
  </si>
  <si>
    <t>Enseignements  mutualisés avec d'autres Formation ou délégués à un service interne (SIO, LC) ou externe (associations...)</t>
  </si>
  <si>
    <t>Semestre 1</t>
  </si>
  <si>
    <t>UE01</t>
  </si>
  <si>
    <t>Oui</t>
  </si>
  <si>
    <t>Socle</t>
  </si>
  <si>
    <t xml:space="preserve">ACQ + VAL </t>
  </si>
  <si>
    <t>ACQ + VAL</t>
  </si>
  <si>
    <t>S1 Code  Analyse et traitement du signal à temps échantillonné</t>
  </si>
  <si>
    <t>Transversal</t>
  </si>
  <si>
    <t>SAC</t>
  </si>
  <si>
    <t>Vous pouvez supprimer ou modifier les lignes 5 à 10 si vous ne souhaitez pas d'exemple</t>
  </si>
  <si>
    <t>UE02</t>
  </si>
  <si>
    <t>UE03</t>
  </si>
  <si>
    <t>Pour créer une nouvelle UE, copier les lignes 17 à 22 dans la première ligne vide.</t>
  </si>
  <si>
    <t>UE04</t>
  </si>
  <si>
    <t>International</t>
  </si>
  <si>
    <t>Contrôles de TD</t>
  </si>
  <si>
    <t>Ouvert</t>
  </si>
  <si>
    <t>Modalités SIO</t>
  </si>
  <si>
    <t>SIO</t>
  </si>
  <si>
    <t>Modalités LC</t>
  </si>
  <si>
    <t>LC</t>
  </si>
  <si>
    <t>Semestre 2</t>
  </si>
  <si>
    <t>UE05</t>
  </si>
  <si>
    <t>S2 Code   Commande dans l'espace d'état</t>
  </si>
  <si>
    <t>S2 Code  Traitement d'images numériques</t>
  </si>
  <si>
    <t>UE06</t>
  </si>
  <si>
    <t>UE07</t>
  </si>
  <si>
    <t>UE08</t>
  </si>
  <si>
    <t>S2 Code  Allemand S2</t>
  </si>
  <si>
    <t xml:space="preserve">Modalités SIO
</t>
  </si>
  <si>
    <t xml:space="preserve">Modalités LC
</t>
  </si>
  <si>
    <t>Semestre 3</t>
  </si>
  <si>
    <t>UE09</t>
  </si>
  <si>
    <t>S3 S3 Code   Commande avancée 1</t>
  </si>
  <si>
    <t>cf ENSISA</t>
  </si>
  <si>
    <t>ENSISA (3A ASE)</t>
  </si>
  <si>
    <t>S3 Code  Commande avancée 2</t>
  </si>
  <si>
    <t>S3 Code   Filtrage optimal</t>
  </si>
  <si>
    <t>S3 Code   Capteurs et instrumentation</t>
  </si>
  <si>
    <t>S3 Code  Objets connectés</t>
  </si>
  <si>
    <t>UE10</t>
  </si>
  <si>
    <t>S3 Code 3 Cours optionnels</t>
  </si>
  <si>
    <t>UE11</t>
  </si>
  <si>
    <t>UE12</t>
  </si>
  <si>
    <t>Rapport</t>
  </si>
  <si>
    <t>Semestre 4</t>
  </si>
  <si>
    <t>Stage (hors BCC)</t>
  </si>
  <si>
    <t>Note travail, note soutenance, note rapport</t>
  </si>
  <si>
    <t>Décrire les possibilités de réorientation dans ce parcours</t>
  </si>
  <si>
    <t>Commentaires</t>
  </si>
  <si>
    <t xml:space="preserve">Chaque ressource se voit attribuer 2 notes: une note "acquisition de la compétence" (ACQ) et une note "validation de la compétence" (VAL). Chaque note est calculée suite à une ou plusieurs évaluations (QCM, Écrit, Oral, TP, Rapport, préparation de TP,...). </t>
  </si>
  <si>
    <t>Les temps d’évaluation (colonne AC) ne tiennent pas bien compte des temps de rédactions de rapports, de préparations des travaux notés,…</t>
  </si>
  <si>
    <t>Pour les langues, les étudiants peuvent choisir entre deux options : anglais ou allemand en S1 (colonne N), S2 (colonne AC) et S3 (colonne BA)</t>
  </si>
  <si>
    <t>En S3, on propose aux étudiants de suivre 3 cours optionnels sur 5 (colonnes AU -AY)</t>
  </si>
  <si>
    <t>En S2, le SAC: Projet respecte les contraintes de l'UHA pour les projets tutorés.</t>
  </si>
  <si>
    <t>Les SAC sont construits sur la base d'une pédagogie active</t>
  </si>
  <si>
    <t>La durée du stage de fin d'études est de 5 mois minimum</t>
  </si>
  <si>
    <t>Le stage ne peut pas être compensé avec le semestre 3</t>
  </si>
  <si>
    <t xml:space="preserve">Maquette pédagogique de formation pour l'accréditation 2024-2028 </t>
  </si>
  <si>
    <t xml:space="preserve">Mention : </t>
  </si>
  <si>
    <t>Master Electronique, Energie électrique et Automatique</t>
  </si>
  <si>
    <t>Parcours :</t>
  </si>
  <si>
    <t>Automatique et Systèmes Intelligents</t>
  </si>
  <si>
    <t xml:space="preserve">Référent Parcours Etudiant : </t>
  </si>
  <si>
    <t>Rodolfo ORJUELA</t>
  </si>
  <si>
    <r>
      <rPr>
        <b/>
        <sz val="16"/>
        <color rgb="FF000000"/>
        <rFont val="Calibri"/>
        <family val="2"/>
        <charset val="1"/>
      </rPr>
      <t>Laboratoire</t>
    </r>
    <r>
      <rPr>
        <b/>
        <sz val="12"/>
        <color rgb="FF000000"/>
        <rFont val="Calibri (Corps)"/>
        <charset val="1"/>
      </rPr>
      <t xml:space="preserve"> (masters uniquement)</t>
    </r>
    <r>
      <rPr>
        <b/>
        <sz val="16"/>
        <color rgb="FF000000"/>
        <rFont val="Calibri"/>
        <family val="2"/>
        <charset val="1"/>
      </rPr>
      <t xml:space="preserve"> :</t>
    </r>
  </si>
  <si>
    <t>IRIMAS UR 7499</t>
  </si>
  <si>
    <t>Vérification des typologies</t>
  </si>
  <si>
    <t>Tremplin</t>
  </si>
  <si>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</si>
  <si>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</si>
  <si>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</si>
  <si>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</si>
  <si>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</si>
  <si>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Validation</t>
  </si>
  <si>
    <t>Validation (manuelle) : oui/non</t>
  </si>
  <si>
    <t>Le tableau de correspondance BC RNCP-BC Formation est renseigné</t>
  </si>
  <si>
    <t>Validation manuelle</t>
  </si>
  <si>
    <t>Livrable 1</t>
  </si>
  <si>
    <t>N/A</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</si>
  <si>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</si>
  <si>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</si>
  <si>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</si>
  <si>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</si>
  <si>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6 est complétée</t>
  </si>
  <si>
    <r>
      <rPr>
        <sz val="12"/>
        <color rgb="FF000000"/>
        <rFont val="Calibri"/>
        <family val="2"/>
        <charset val="1"/>
      </rPr>
      <t>Prévoir au moins une réorientation en fin de L1 (</t>
    </r>
    <r>
      <rPr>
        <sz val="12"/>
        <color rgb="FFFF0000"/>
        <rFont val="Calibri"/>
        <family val="2"/>
        <charset val="1"/>
      </rPr>
      <t>vérifier manuellement</t>
    </r>
    <r>
      <rPr>
        <sz val="12"/>
        <color rgb="FF000000"/>
        <rFont val="Calibri"/>
        <family val="2"/>
        <charset val="1"/>
      </rPr>
      <t xml:space="preserve"> que c'est en fin de L1)</t>
    </r>
  </si>
  <si>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</si>
  <si>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</si>
  <si>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</si>
  <si>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Non</t>
  </si>
  <si>
    <t xml:space="preserve">Total heures hors UE tremplin </t>
  </si>
  <si>
    <t>Sommes heures "Total ECUE" colonne Q moins heures tremplin</t>
  </si>
  <si>
    <r>
      <rPr>
        <b/>
        <sz val="12"/>
        <color rgb="FF000000"/>
        <rFont val="Calibri"/>
        <family val="2"/>
        <charset val="1"/>
      </rPr>
      <t>Max 1500h</t>
    </r>
    <r>
      <rPr>
        <sz val="12"/>
        <color rgb="FF000000"/>
        <rFont val="Calibri"/>
        <family val="2"/>
        <charset val="1"/>
      </rPr>
      <t xml:space="preserve"> Licence/ 1450 Max LP (</t>
    </r>
    <r>
      <rPr>
        <sz val="12"/>
        <color rgb="FFFF0000"/>
        <rFont val="Calibri"/>
        <family val="2"/>
        <charset val="1"/>
      </rPr>
      <t>vérifier manuellement</t>
    </r>
    <r>
      <rPr>
        <sz val="12"/>
        <color rgb="FF000000"/>
        <rFont val="Calibri"/>
        <family val="2"/>
        <charset val="1"/>
      </rPr>
      <t xml:space="preserve"> les totaux par semestre : 450 LP3, LP3 obligatoirement en alternance)/ 800 Max pour Master/ 
</t>
    </r>
    <r>
      <rPr>
        <b/>
        <sz val="12"/>
        <color rgb="FF000000"/>
        <rFont val="Calibri"/>
        <family val="2"/>
        <charset val="1"/>
      </rPr>
      <t>Minimum</t>
    </r>
    <r>
      <rPr>
        <sz val="12"/>
        <color rgb="FF000000"/>
        <rFont val="Calibri"/>
        <family val="2"/>
        <charset val="1"/>
      </rPr>
      <t xml:space="preserve"> 402h pour alternance en LP / 400H pour Master</t>
    </r>
  </si>
  <si>
    <t>Total heures avec tremplin</t>
  </si>
  <si>
    <t>Total heures "Total ECUE" (colonne Q)</t>
  </si>
  <si>
    <r>
      <rPr>
        <sz val="12"/>
        <color rgb="FFFF0000"/>
        <rFont val="Calibri"/>
        <family val="2"/>
        <charset val="1"/>
      </rPr>
      <t xml:space="preserve">Vérification manuelle </t>
    </r>
    <r>
      <rPr>
        <sz val="12"/>
        <color rgb="FF000000"/>
        <rFont val="Calibri"/>
        <family val="2"/>
        <charset val="1"/>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</si>
  <si>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</si>
  <si>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</si>
  <si>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charset val="1"/>
      </rPr>
      <t>Vérifier manuellement l'attribution des ECTS</t>
    </r>
    <r>
      <rPr>
        <sz val="12"/>
        <color rgb="FF000000"/>
        <rFont val="Calibri"/>
        <family val="2"/>
        <charset val="1"/>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</si>
  <si>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</si>
  <si>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</si>
  <si>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</si>
  <si>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</si>
  <si>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</si>
  <si>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charset val="1"/>
      </rPr>
      <t xml:space="preserve">L: Socle &lt;80% des heures cursus
</t>
    </r>
    <r>
      <rPr>
        <sz val="12"/>
        <color rgb="FFFF0000"/>
        <rFont val="Calibri"/>
        <family val="2"/>
        <charset val="1"/>
      </rPr>
      <t xml:space="preserve">vérif manuelle </t>
    </r>
    <r>
      <rPr>
        <sz val="12"/>
        <color rgb="FF000000"/>
        <rFont val="Calibri"/>
        <family val="2"/>
        <charset val="1"/>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</si>
  <si>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</si>
  <si>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</si>
  <si>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</si>
  <si>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</si>
  <si>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</si>
  <si>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rPr>
        <sz val="12"/>
        <color rgb="FF000000"/>
        <rFont val="Calibri"/>
        <family val="2"/>
        <charset val="1"/>
      </rPr>
      <t xml:space="preserve">L : 3% du volume total cursus (6ECTS minimum)
</t>
    </r>
    <r>
      <rPr>
        <sz val="12"/>
        <color rgb="FFFF0000"/>
        <rFont val="Calibri"/>
        <family val="2"/>
        <charset val="1"/>
      </rPr>
      <t xml:space="preserve"> </t>
    </r>
  </si>
  <si>
    <t xml:space="preserve">Total Heures Internationales </t>
  </si>
  <si>
    <t xml:space="preserve">Somme des Heures (ENS.) Internationales </t>
  </si>
  <si>
    <r>
      <rPr>
        <sz val="12"/>
        <color rgb="FFFF0000"/>
        <rFont val="Calibri"/>
        <family val="2"/>
        <charset val="1"/>
      </rPr>
      <t>Vérification manuelle</t>
    </r>
    <r>
      <rPr>
        <sz val="12"/>
        <color rgb="FF000000"/>
        <rFont val="Calibri"/>
        <family val="2"/>
        <charset val="1"/>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</si>
  <si>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</si>
  <si>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</si>
  <si>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</si>
  <si>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</si>
  <si>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</si>
  <si>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charset val="1"/>
      </rPr>
      <t xml:space="preserve">Vérification manuelle : 
</t>
    </r>
    <r>
      <rPr>
        <sz val="12"/>
        <color rgb="FF000000"/>
        <rFont val="Calibri"/>
        <family val="2"/>
        <charset val="1"/>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</si>
  <si>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</si>
  <si>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</si>
  <si>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</si>
  <si>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</si>
  <si>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</si>
  <si>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charset val="1"/>
      </rPr>
      <t>Vérif manuelle :</t>
    </r>
    <r>
      <rPr>
        <sz val="12"/>
        <color rgb="FF000000"/>
        <rFont val="Calibri"/>
        <family val="2"/>
        <charset val="1"/>
      </rPr>
      <t xml:space="preserve"> L : Au moins un stage ou projet tutoré en licence, de durée libre.
M : stage de 8 semaines pour les masters généralistes (280h) et 4 mois minimum pour les master pros (600h)
</t>
    </r>
  </si>
  <si>
    <t>5 à 6 mois de stage</t>
  </si>
  <si>
    <t>Total stage LP</t>
  </si>
  <si>
    <t>Sommes heures de stage ENS+ETU : validé à partir de 140h</t>
  </si>
  <si>
    <r>
      <rPr>
        <sz val="12"/>
        <color rgb="FF000000"/>
        <rFont val="Calibri"/>
        <family val="2"/>
        <charset val="1"/>
      </rPr>
      <t xml:space="preserve">
LP: 140h minimum (4 semaines)
</t>
    </r>
    <r>
      <rPr>
        <sz val="12"/>
        <color rgb="FFFF0000"/>
        <rFont val="Calibri"/>
        <family val="2"/>
        <charset val="1"/>
      </rPr>
      <t>Vérification manuelle :</t>
    </r>
    <r>
      <rPr>
        <sz val="12"/>
        <color rgb="FF000000"/>
        <rFont val="Calibri"/>
        <family val="2"/>
        <charset val="1"/>
      </rPr>
      <t xml:space="preserve"> 2 stages a minima sur le cursus :  1 de 4 semaines LP1, LP2 et 1 de 12 à 16 semaines pour les LP en 1 an.</t>
    </r>
    <r>
      <rPr>
        <sz val="12"/>
        <color rgb="FFFF0000"/>
        <rFont val="Calibri"/>
        <family val="2"/>
        <charset val="1"/>
      </rPr>
      <t xml:space="preserve"> </t>
    </r>
    <r>
      <rPr>
        <sz val="12"/>
        <color rgb="FF000000"/>
        <rFont val="Calibri"/>
        <family val="2"/>
        <charset val="1"/>
      </rPr>
      <t xml:space="preserve">LP3 exclusivement en alternance.
</t>
    </r>
  </si>
  <si>
    <t>Heures soutien et remédiation</t>
  </si>
  <si>
    <t>Sommes heures tutorat (linguistique, méthodologique+positionnement+remédiation)</t>
  </si>
  <si>
    <r>
      <rPr>
        <sz val="12"/>
        <color rgb="FFFF0000"/>
        <rFont val="Calibri"/>
        <family val="2"/>
        <charset val="1"/>
      </rPr>
      <t xml:space="preserve">Seul le calcul des heures tutorat (colonne T) est automatisé. A vérifier manuellement : </t>
    </r>
    <r>
      <rPr>
        <sz val="12"/>
        <color rgb="FF000000"/>
        <rFont val="Calibri"/>
        <family val="2"/>
        <charset val="1"/>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</si>
  <si>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</si>
  <si>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</si>
  <si>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charset val="1"/>
      </rPr>
      <t>150h en pédagogie diversifiée (active) sur l'ensemble du cursus en UE socle.</t>
    </r>
    <r>
      <rPr>
        <sz val="12"/>
        <color rgb="FFFF0000"/>
        <rFont val="Calibri"/>
        <family val="2"/>
        <charset val="1"/>
      </rPr>
      <t xml:space="preserve"> A vérifier manuellement : </t>
    </r>
    <r>
      <rPr>
        <sz val="12"/>
        <color rgb="FF000000"/>
        <rFont val="Calibri"/>
        <family val="2"/>
        <charset val="1"/>
      </rPr>
      <t>les commentaires sur les dispositifs de pédagogie active (onglet commentaire).</t>
    </r>
  </si>
  <si>
    <t>??</t>
  </si>
  <si>
    <t>Total projets tutorés (encadrés par enseignant)</t>
  </si>
  <si>
    <t>Sommes heures projets ENS+ETU</t>
  </si>
  <si>
    <t>LP : 150h à minima</t>
  </si>
  <si>
    <t>Total heures en TP</t>
  </si>
  <si>
    <t>Somme des heures de TP</t>
  </si>
  <si>
    <r>
      <rPr>
        <sz val="12"/>
        <color rgb="FF000000"/>
        <rFont val="Calibri"/>
        <family val="2"/>
        <charset val="1"/>
      </rPr>
      <t>Min 150h pour pouvoir bénéficier 100h supplémentaires hybrides dans les filières scientifiques (</t>
    </r>
    <r>
      <rPr>
        <sz val="12"/>
        <color rgb="FFFF0000"/>
        <rFont val="Calibri"/>
        <family val="2"/>
        <charset val="1"/>
      </rPr>
      <t>vérif manuelle</t>
    </r>
    <r>
      <rPr>
        <sz val="12"/>
        <color rgb="FF000000"/>
        <rFont val="Calibri"/>
        <family val="2"/>
        <charset val="1"/>
      </rPr>
      <t xml:space="preserve"> : obtention du label hybridation)</t>
    </r>
  </si>
  <si>
    <t>Des SAC sont proposées</t>
  </si>
  <si>
    <t>Validation manuelle (colonnes G et/ou Y)</t>
  </si>
  <si>
    <t>Au moins 1 SAC/an à partir de 2025; 3 SAC en 2028</t>
  </si>
  <si>
    <t>on a  2 SAC par semestre</t>
  </si>
  <si>
    <t>Compétences transversales présentes (Licence)</t>
  </si>
  <si>
    <t>au moins une case cochée dans les colonnes AB à AM
au moins 30h de TEDS
au moins 6h de MTU en S1 en L</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</si>
  <si>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</si>
  <si>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</si>
  <si>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</si>
  <si>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</si>
  <si>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</si>
  <si>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AA2 (choisir dans la liste déroulante)</t>
  </si>
  <si>
    <t>Privilégier le contrôle continu intégral</t>
  </si>
  <si>
    <t>Total ECTS</t>
  </si>
  <si>
    <t>Total ECTS (colonne X)</t>
  </si>
  <si>
    <r>
      <rPr>
        <sz val="12"/>
        <color rgb="FF000000"/>
        <rFont val="Calibri"/>
        <family val="2"/>
        <charset val="1"/>
      </rPr>
      <t xml:space="preserve">En tout : 180 ECTS L et LP, 120 pour M
</t>
    </r>
    <r>
      <rPr>
        <sz val="11"/>
        <color rgb="FFFF0000"/>
        <rFont val="Calibri"/>
        <family val="2"/>
        <charset val="1"/>
      </rPr>
      <t xml:space="preserve">Vérification manuelle de la colonne X :
</t>
    </r>
    <r>
      <rPr>
        <sz val="11"/>
        <color rgb="FF000000"/>
        <rFont val="Calibri"/>
        <family val="2"/>
        <charset val="1"/>
      </rPr>
      <t xml:space="preserve"> 30 ECTS maximum par semestre</t>
    </r>
  </si>
  <si>
    <t>ECTS par UE</t>
  </si>
  <si>
    <t>Nbre d'ECTS /UE vérifié directement dans l'onglet 5</t>
  </si>
  <si>
    <t>3 ECTS par UE minimum</t>
  </si>
  <si>
    <t>Echelle des coefficients en adéquation avec celle des ECTS</t>
  </si>
  <si>
    <t>N ECTS = coeff. N, reporté automatiquement dans l'onglet 5</t>
  </si>
  <si>
    <r>
      <rPr>
        <sz val="11"/>
        <color rgb="FFFF0000"/>
        <rFont val="Calibri"/>
        <family val="2"/>
        <charset val="1"/>
      </rPr>
      <t>A vérifier manuellement</t>
    </r>
    <r>
      <rPr>
        <sz val="11"/>
        <color rgb="FF000000"/>
        <rFont val="Calibri"/>
        <family val="2"/>
        <charset val="1"/>
      </rPr>
      <t xml:space="preserve"> pour les LP (coeff. UE peut varier de 1 à 3, coeff. BC peut varier de 1 à 2)</t>
    </r>
  </si>
  <si>
    <t>Somme H UE Ouverte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</si>
</sst>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 SAC&quot;"/>
    <numFmt numFmtId="165" formatCode="General\h"/>
    <numFmt numFmtId="166" formatCode="General&quot; ECTS&quot;"/>
    <numFmt numFmtId="167" formatCode="0\%"/>
  </numFmts>
  <fonts count="54">
    <font>
      <sz val="11"/>
      <color rgb="FF000000"/>
      <name val="Calibri"/>
      <charset val="1"/>
    </font>
    <font>
      <u/>
      <sz val="11"/>
      <color rgb="FF0563C1"/>
      <name val="Calibri"/>
      <family val="2"/>
      <charset val="1"/>
    </font>
    <font>
      <sz val="10"/>
      <color rgb="FF000000"/>
      <name val="Consolas"/>
      <family val="3"/>
      <charset val="1"/>
    </font>
    <font>
      <sz val="11"/>
      <color rgb="FF000000"/>
      <name val="Calibri"/>
      <family val="2"/>
      <charset val="1"/>
    </font>
    <font>
      <i/>
      <sz val="11"/>
      <color rgb="FF7F7F7F"/>
      <name val="Calibri"/>
      <family val="2"/>
      <charset val="1"/>
    </font>
    <font>
      <b/>
      <sz val="10"/>
      <color rgb="FF000000"/>
      <name val="Calibri"/>
      <family val="2"/>
      <charset val="1"/>
    </font>
    <font>
      <b/>
      <sz val="11"/>
      <color rgb="FFFF0000"/>
      <name val="Calibri"/>
      <family val="2"/>
      <charset val="1"/>
    </font>
    <font>
      <sz val="16"/>
      <color rgb="FF2F75B5"/>
      <name val="Calibri"/>
      <family val="2"/>
      <charset val="1"/>
    </font>
    <font>
      <sz val="10"/>
      <color rgb="FF000000"/>
      <name val="Calibri"/>
      <family val="2"/>
      <charset val="1"/>
    </font>
    <font>
      <b/>
      <sz val="10"/>
      <color rgb="FFFF0000"/>
      <name val="Calibri"/>
      <family val="2"/>
      <charset val="1"/>
    </font>
    <font>
      <sz val="8"/>
      <color rgb="FF000000"/>
      <name val="Calibri"/>
      <family val="2"/>
      <charset val="1"/>
    </font>
    <font>
      <sz val="10"/>
      <name val="Calibri"/>
      <family val="2"/>
      <charset val="1"/>
    </font>
    <font>
      <b/>
      <sz val="10"/>
      <color rgb="FF4472C4"/>
      <name val="Calibri"/>
      <family val="2"/>
      <charset val="1"/>
    </font>
    <font>
      <b/>
      <strike/>
      <sz val="10"/>
      <color rgb="FF000000"/>
      <name val="Calibri"/>
      <family val="2"/>
      <charset val="1"/>
    </font>
    <font>
      <b/>
      <u val="double"/>
      <sz val="10"/>
      <color rgb="FF000000"/>
      <name val="Calibri"/>
      <family val="2"/>
      <charset val="1"/>
    </font>
    <font>
      <sz val="10"/>
      <color rgb="FF00B050"/>
      <name val="Calibri"/>
      <family val="2"/>
      <charset val="1"/>
    </font>
    <font>
      <sz val="8"/>
      <color rgb="FF2F75B5"/>
      <name val="Calibri"/>
      <family val="2"/>
      <charset val="1"/>
    </font>
    <font>
      <b/>
      <sz val="8"/>
      <name val="Calibri"/>
      <family val="2"/>
      <charset val="1"/>
    </font>
    <font>
      <b/>
      <sz val="8"/>
      <color rgb="FF000000"/>
      <name val="Calibri"/>
      <family val="2"/>
      <charset val="1"/>
    </font>
    <font>
      <sz val="8"/>
      <name val="Calibri"/>
      <family val="2"/>
      <charset val="1"/>
    </font>
    <font>
      <b/>
      <sz val="8"/>
      <color rgb="FF4472C4"/>
      <name val="Calibri"/>
      <family val="2"/>
      <charset val="1"/>
    </font>
    <font>
      <u/>
      <sz val="8"/>
      <color rgb="FF0563C1"/>
      <name val="Calibri"/>
      <family val="2"/>
      <charset val="1"/>
    </font>
    <font>
      <sz val="9"/>
      <color rgb="FF305496"/>
      <name val="Calibri"/>
      <family val="2"/>
      <charset val="1"/>
    </font>
    <font>
      <sz val="9"/>
      <color rgb="FF000000"/>
      <name val="Calibri"/>
      <family val="2"/>
      <charset val="1"/>
    </font>
    <font>
      <b/>
      <sz val="18"/>
      <color rgb="FF000000"/>
      <name val="Calibri"/>
      <family val="2"/>
      <charset val="1"/>
    </font>
    <font>
      <b/>
      <sz val="14"/>
      <color rgb="FF000000"/>
      <name val="Calibri"/>
      <family val="2"/>
      <charset val="1"/>
    </font>
    <font>
      <sz val="14"/>
      <color rgb="FF000000"/>
      <name val="Calibri"/>
      <family val="2"/>
      <charset val="1"/>
    </font>
    <font>
      <sz val="11"/>
      <name val="Calibri"/>
      <family val="2"/>
      <charset val="1"/>
    </font>
    <font>
      <b/>
      <sz val="9"/>
      <name val="Calibri"/>
      <family val="2"/>
      <charset val="1"/>
    </font>
    <font>
      <sz val="12"/>
      <color rgb="FF00B0F0"/>
      <name val="Calibri"/>
      <family val="2"/>
      <charset val="1"/>
    </font>
    <font>
      <b/>
      <sz val="11"/>
      <color rgb="FF000000"/>
      <name val="Calibri"/>
      <family val="2"/>
      <charset val="1"/>
    </font>
    <font>
      <b/>
      <sz val="11"/>
      <name val="Calibri"/>
      <family val="2"/>
      <charset val="1"/>
    </font>
    <font>
      <sz val="11"/>
      <color rgb="FFFFFFFF"/>
      <name val="Calibri"/>
      <family val="2"/>
      <charset val="1"/>
    </font>
    <font>
      <b/>
      <sz val="20"/>
      <color rgb="FF000000"/>
      <name val="Calibri"/>
      <family val="2"/>
      <charset val="1"/>
    </font>
    <font>
      <sz val="18"/>
      <color rgb="FF000000"/>
      <name val="Calibri"/>
      <family val="2"/>
    </font>
    <font>
      <sz val="14"/>
      <color rgb="FF000000"/>
      <name val="Calibri"/>
      <family val="2"/>
    </font>
    <font>
      <sz val="18"/>
      <color rgb="FF000000"/>
      <name val="Calibri"/>
      <family val="2"/>
      <charset val="1"/>
    </font>
    <font>
      <b/>
      <sz val="16"/>
      <color rgb="FF000000"/>
      <name val="Calibri"/>
      <family val="2"/>
      <charset val="1"/>
    </font>
    <font>
      <b/>
      <sz val="10"/>
      <color rgb="FF000000"/>
      <name val="Calibri Light"/>
      <family val="2"/>
      <charset val="1"/>
    </font>
    <font>
      <b/>
      <sz val="12"/>
      <color rgb="FF000000"/>
      <name val="Calibri Light"/>
      <family val="2"/>
      <charset val="1"/>
    </font>
    <font>
      <b/>
      <sz val="10"/>
      <name val="Calibri Light"/>
      <family val="2"/>
      <charset val="1"/>
    </font>
    <font>
      <b/>
      <sz val="10"/>
      <color rgb="FF000000"/>
      <name val="Calibri Light (Corps)"/>
      <charset val="1"/>
    </font>
    <font>
      <b/>
      <sz val="10"/>
      <color rgb="FFFF0000"/>
      <name val="Calibri Light (En-têtes)"/>
      <charset val="1"/>
    </font>
    <font>
      <sz val="10"/>
      <name val="Calibri Light"/>
      <family val="2"/>
      <charset val="1"/>
    </font>
    <font>
      <sz val="10"/>
      <color rgb="FF000000"/>
      <name val="Calibri Light"/>
      <family val="2"/>
      <charset val="1"/>
    </font>
    <font>
      <sz val="16"/>
      <color rgb="FF000000"/>
      <name val="Calibri"/>
      <family val="2"/>
      <charset val="1"/>
    </font>
    <font>
      <b/>
      <sz val="12"/>
      <color rgb="FF000000"/>
      <name val="Calibri (Corps)"/>
      <charset val="1"/>
    </font>
    <font>
      <b/>
      <sz val="14"/>
      <color rgb="FFFFFFFF"/>
      <name val="Calibri"/>
      <family val="2"/>
      <charset val="1"/>
    </font>
    <font>
      <sz val="12"/>
      <color rgb="FF000000"/>
      <name val="Calibri"/>
      <family val="2"/>
      <charset val="1"/>
    </font>
    <font>
      <sz val="12"/>
      <color rgb="FFFF0000"/>
      <name val="Calibri"/>
      <family val="2"/>
      <charset val="1"/>
    </font>
    <font>
      <b/>
      <sz val="12"/>
      <color rgb="FF000000"/>
      <name val="Calibri"/>
      <family val="2"/>
      <charset val="1"/>
    </font>
    <font>
      <b/>
      <sz val="12"/>
      <color rgb="FFFF0000"/>
      <name val="Calibri (Corps)"/>
      <charset val="1"/>
    </font>
    <font>
      <sz val="11"/>
      <color rgb="FFFF0000"/>
      <name val="Calibri"/>
      <family val="2"/>
      <charset val="1"/>
    </font>
    <font>
      <sz val="11"/>
      <color rgb="FF000000"/>
      <name val="Calibri"/>
      <family val="2"/>
    </font>
  </fonts>
  <fills count="32">
    <fill>
      <patternFill patternType="none"/>
    </fill>
    <fill>
      <patternFill patternType="gray125"/>
    </fill>
    <fill>
      <patternFill patternType="solid">
        <fgColor rgb="FFFFE699"/>
        <bgColor rgb="FFFFF2CC"/>
      </patternFill>
    </fill>
    <fill>
      <patternFill patternType="solid">
        <fgColor rgb="FFFFFFFF"/>
        <bgColor rgb="FFF2F2F2"/>
      </patternFill>
    </fill>
    <fill>
      <patternFill patternType="solid">
        <fgColor rgb="FFFFF2CC"/>
        <bgColor rgb="FFFBE5D6"/>
      </patternFill>
    </fill>
    <fill>
      <patternFill patternType="solid">
        <fgColor rgb="FFE2EFDA"/>
        <bgColor rgb="FFE2F0D9"/>
      </patternFill>
    </fill>
    <fill>
      <patternFill patternType="solid">
        <fgColor rgb="FFC6E0B4"/>
        <bgColor rgb="FFC6EFCE"/>
      </patternFill>
    </fill>
    <fill>
      <patternFill patternType="solid">
        <fgColor rgb="FFA9D08E"/>
        <bgColor rgb="FFC6E0B4"/>
      </patternFill>
    </fill>
    <fill>
      <patternFill patternType="solid">
        <fgColor rgb="FFFBE5D6"/>
        <bgColor rgb="FFFFF2CC"/>
      </patternFill>
    </fill>
    <fill>
      <patternFill patternType="solid">
        <fgColor rgb="FFD9D9D9"/>
        <bgColor rgb="FFDDDDDD"/>
      </patternFill>
    </fill>
    <fill>
      <patternFill patternType="solid">
        <fgColor rgb="FFF2F2F2"/>
        <bgColor rgb="FFE7E6E6"/>
      </patternFill>
    </fill>
    <fill>
      <patternFill patternType="solid">
        <fgColor rgb="FFE2F0D9"/>
        <bgColor rgb="FFE2EFDA"/>
      </patternFill>
    </fill>
    <fill>
      <patternFill patternType="solid">
        <fgColor rgb="FFF8CBAD"/>
        <bgColor rgb="FFFFC7CE"/>
      </patternFill>
    </fill>
    <fill>
      <patternFill patternType="solid">
        <fgColor rgb="FFDDEBF7"/>
        <bgColor rgb="FFDEEBF7"/>
      </patternFill>
    </fill>
    <fill>
      <patternFill patternType="solid">
        <fgColor rgb="FFE7E6E6"/>
        <bgColor rgb="FFDEEBF7"/>
      </patternFill>
    </fill>
    <fill>
      <patternFill patternType="solid">
        <fgColor rgb="FF002060"/>
        <bgColor rgb="FF000080"/>
      </patternFill>
    </fill>
    <fill>
      <patternFill patternType="solid">
        <fgColor rgb="FF92D050"/>
        <bgColor rgb="FFA9D08E"/>
      </patternFill>
    </fill>
    <fill>
      <patternFill patternType="solid">
        <fgColor rgb="FF00B050"/>
        <bgColor rgb="FF008080"/>
      </patternFill>
    </fill>
    <fill>
      <patternFill patternType="solid">
        <fgColor rgb="FF00B0F0"/>
        <bgColor rgb="FF008080"/>
      </patternFill>
    </fill>
    <fill>
      <patternFill patternType="solid">
        <fgColor rgb="FFBFBFBF"/>
        <bgColor rgb="FFB4C6E7"/>
      </patternFill>
    </fill>
    <fill>
      <patternFill patternType="solid">
        <fgColor rgb="FFF4B183"/>
        <bgColor rgb="FFF8CBAD"/>
      </patternFill>
    </fill>
    <fill>
      <patternFill patternType="solid">
        <fgColor rgb="FFDEEBF7"/>
        <bgColor rgb="FFDDEBF7"/>
      </patternFill>
    </fill>
    <fill>
      <patternFill patternType="solid">
        <fgColor rgb="FF9DC3E6"/>
        <bgColor rgb="FFB4C6E7"/>
      </patternFill>
    </fill>
    <fill>
      <patternFill patternType="solid">
        <fgColor rgb="FFBDD7EE"/>
        <bgColor rgb="FFB4C6E7"/>
      </patternFill>
    </fill>
    <fill>
      <patternFill patternType="solid">
        <fgColor rgb="FFDDDDDD"/>
        <bgColor rgb="FFD9D9D9"/>
      </patternFill>
    </fill>
    <fill>
      <patternFill patternType="solid">
        <fgColor rgb="FFA6A6A6"/>
        <bgColor rgb="FFBFBFBF"/>
      </patternFill>
    </fill>
    <fill>
      <patternFill patternType="solid">
        <fgColor rgb="FFD9E1F2"/>
        <bgColor rgb="FFDDDDDD"/>
      </patternFill>
    </fill>
    <fill>
      <patternFill patternType="solid">
        <fgColor rgb="FF4472C4"/>
        <bgColor rgb="FF2F75B5"/>
      </patternFill>
    </fill>
    <fill>
      <patternFill patternType="solid">
        <fgColor rgb="FF5B9BD5"/>
        <bgColor rgb="FF4472C4"/>
      </patternFill>
    </fill>
    <fill>
      <patternFill patternType="solid">
        <fgColor rgb="FFB4C6E7"/>
        <bgColor rgb="FF9DC3E6"/>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right/>
      <top style="thin">
        <color rgb="FF5B9BD5"/>
      </top>
      <bottom style="double">
        <color rgb="FF5B9BD5"/>
      </bottom>
      <diagonal/>
    </border>
    <border>
      <left style="thick">
        <color auto="1"/>
      </left>
      <right style="thick">
        <color auto="1"/>
      </right>
      <top style="thick">
        <color auto="1"/>
      </top>
      <bottom style="thick">
        <color auto="1"/>
      </bottom>
      <diagonal/>
    </border>
    <border>
      <left style="medium">
        <color auto="1"/>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bottom style="thin">
        <color auto="1"/>
      </bottom>
      <diagonal/>
    </border>
    <border>
      <left/>
      <right style="thin">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right style="medium">
        <color auto="1"/>
      </right>
      <top/>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diagonal/>
    </border>
    <border>
      <left/>
      <right style="thick">
        <color auto="1"/>
      </right>
      <top style="thick">
        <color auto="1"/>
      </top>
      <bottom style="thick">
        <color auto="1"/>
      </bottom>
      <diagonal/>
    </border>
    <border>
      <left/>
      <right style="thick">
        <color auto="1"/>
      </right>
      <top/>
      <bottom style="thick">
        <color auto="1"/>
      </bottom>
      <diagonal/>
    </border>
    <border>
      <left/>
      <right/>
      <top/>
      <bottom style="medium">
        <color rgb="FF000000"/>
      </bottom>
      <diagonal/>
    </border>
  </borders>
  <cellStyleXfs count="6">
    <xf numFmtId="0" fontId="0" fillId="0" borderId="0"/>
    <xf numFmtId="0" fontId="1" fillId="0" borderId="0" applyBorder="0" applyProtection="0"/>
    <xf numFmtId="0" fontId="2" fillId="0" borderId="0"/>
    <xf numFmtId="0" fontId="3" fillId="0" borderId="0"/>
    <xf numFmtId="0" fontId="4" fillId="0" borderId="0" applyBorder="0"/>
    <xf numFmtId="0" fontId="5" fillId="0" borderId="1">
      <alignment horizontal="center"/>
    </xf>
  </cellStyleXfs>
  <cellXfs count="345">
    <xf numFmtId="0" fontId="0" fillId="0" borderId="0" xfId="0"/>
    <xf numFmtId="0" fontId="10" fillId="0" borderId="0" xfId="0" applyFont="1" applyAlignment="1">
      <alignment horizontal="left" wrapText="1"/>
    </xf>
    <xf numFmtId="0" fontId="17" fillId="0" borderId="0" xfId="0" applyFont="1" applyAlignment="1">
      <alignment horizontal="left" vertical="center" wrapText="1"/>
    </xf>
    <xf numFmtId="0" fontId="8" fillId="0" borderId="0" xfId="0" applyFont="1" applyAlignment="1">
      <alignment horizontal="left" vertical="center" wrapText="1"/>
    </xf>
    <xf numFmtId="0" fontId="12" fillId="0" borderId="0" xfId="0" applyFont="1" applyAlignment="1">
      <alignment horizontal="left" vertical="center" wrapText="1"/>
    </xf>
    <xf numFmtId="0" fontId="5" fillId="3" borderId="0" xfId="0" applyFont="1" applyFill="1" applyAlignment="1">
      <alignment horizontal="left" wrapText="1"/>
    </xf>
    <xf numFmtId="0" fontId="7" fillId="0" borderId="0" xfId="0" applyFont="1" applyAlignment="1">
      <alignment horizontal="left"/>
    </xf>
    <xf numFmtId="0" fontId="6" fillId="0" borderId="0" xfId="0" applyFont="1"/>
    <xf numFmtId="0" fontId="8" fillId="3" borderId="0" xfId="0" applyFont="1" applyFill="1" applyAlignment="1">
      <alignment wrapText="1"/>
    </xf>
    <xf numFmtId="0" fontId="8" fillId="0" borderId="0" xfId="0" applyFont="1"/>
    <xf numFmtId="0" fontId="10" fillId="3" borderId="0" xfId="0" applyFont="1" applyFill="1" applyAlignment="1">
      <alignment horizontal="left" wrapText="1"/>
    </xf>
    <xf numFmtId="0" fontId="10" fillId="3" borderId="0" xfId="0" applyFont="1" applyFill="1"/>
    <xf numFmtId="0" fontId="12" fillId="3" borderId="0" xfId="0" applyFont="1" applyFill="1"/>
    <xf numFmtId="0" fontId="5" fillId="3" borderId="0" xfId="0" applyFont="1" applyFill="1"/>
    <xf numFmtId="0" fontId="5" fillId="3" borderId="0" xfId="0" applyFont="1" applyFill="1" applyAlignment="1">
      <alignment wrapText="1"/>
    </xf>
    <xf numFmtId="0" fontId="5" fillId="3" borderId="0" xfId="0" applyFont="1" applyFill="1" applyAlignment="1">
      <alignment horizontal="left"/>
    </xf>
    <xf numFmtId="0" fontId="8" fillId="3" borderId="0" xfId="0" applyFont="1" applyFill="1" applyAlignment="1">
      <alignment vertical="center" wrapText="1"/>
    </xf>
    <xf numFmtId="0" fontId="8" fillId="5" borderId="2" xfId="0" applyFont="1" applyFill="1" applyBorder="1" applyAlignment="1">
      <alignment horizontal="left" vertical="center" wrapText="1"/>
    </xf>
    <xf numFmtId="0" fontId="5" fillId="5" borderId="2" xfId="0"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7" borderId="2" xfId="0" applyFont="1" applyFill="1" applyBorder="1" applyAlignment="1">
      <alignment horizontal="left" vertical="center" wrapText="1"/>
    </xf>
    <xf numFmtId="0" fontId="8" fillId="0" borderId="0" xfId="0" applyFont="1" applyAlignment="1">
      <alignment vertical="center" wrapText="1"/>
    </xf>
    <xf numFmtId="0" fontId="8" fillId="6" borderId="2" xfId="0" applyFont="1" applyFill="1" applyBorder="1" applyAlignment="1">
      <alignment vertical="center"/>
    </xf>
    <xf numFmtId="0" fontId="8" fillId="3" borderId="0" xfId="0" applyFont="1" applyFill="1" applyAlignment="1">
      <alignment horizontal="left" vertical="center" wrapText="1"/>
    </xf>
    <xf numFmtId="0" fontId="16" fillId="0" borderId="0" xfId="0" applyFont="1" applyAlignment="1">
      <alignment horizontal="left"/>
    </xf>
    <xf numFmtId="0" fontId="10" fillId="0" borderId="0" xfId="0" applyFont="1" applyAlignment="1">
      <alignment horizontal="left" vertical="center" wrapText="1"/>
    </xf>
    <xf numFmtId="0" fontId="10" fillId="0" borderId="0" xfId="0" applyFont="1"/>
    <xf numFmtId="0" fontId="17" fillId="0" borderId="0" xfId="0" applyFont="1"/>
    <xf numFmtId="0" fontId="19" fillId="0" borderId="0" xfId="0" applyFont="1" applyAlignment="1">
      <alignment vertical="center" wrapText="1"/>
    </xf>
    <xf numFmtId="0" fontId="17" fillId="0" borderId="0" xfId="0" applyFont="1" applyAlignment="1">
      <alignment vertical="center" wrapText="1"/>
    </xf>
    <xf numFmtId="0" fontId="18" fillId="0" borderId="0" xfId="0" applyFont="1"/>
    <xf numFmtId="0" fontId="10" fillId="0" borderId="0" xfId="0" applyFont="1" applyAlignment="1">
      <alignment wrapText="1"/>
    </xf>
    <xf numFmtId="0" fontId="18" fillId="0" borderId="0" xfId="0" applyFont="1" applyAlignment="1">
      <alignment vertical="center" wrapText="1"/>
    </xf>
    <xf numFmtId="0" fontId="10" fillId="0" borderId="0" xfId="0" applyFont="1" applyAlignment="1">
      <alignment vertical="center" wrapText="1"/>
    </xf>
    <xf numFmtId="0" fontId="18" fillId="0" borderId="0" xfId="0" applyFont="1" applyAlignment="1">
      <alignment horizontal="left" wrapText="1"/>
    </xf>
    <xf numFmtId="0" fontId="18" fillId="3" borderId="0" xfId="0" applyFont="1" applyFill="1" applyAlignment="1">
      <alignment horizontal="left" vertical="top" wrapText="1"/>
    </xf>
    <xf numFmtId="0" fontId="18" fillId="3" borderId="0" xfId="0" applyFont="1" applyFill="1" applyAlignment="1">
      <alignment horizontal="left" wrapText="1"/>
    </xf>
    <xf numFmtId="0" fontId="10" fillId="0" borderId="0" xfId="0" applyFont="1" applyAlignment="1">
      <alignment horizontal="center" wrapText="1"/>
    </xf>
    <xf numFmtId="0" fontId="18" fillId="9" borderId="4" xfId="0" applyFont="1" applyFill="1" applyBorder="1" applyAlignment="1">
      <alignment horizontal="center" vertical="center" wrapText="1"/>
    </xf>
    <xf numFmtId="0" fontId="10" fillId="9" borderId="4" xfId="0" applyFont="1" applyFill="1" applyBorder="1" applyAlignment="1">
      <alignment horizontal="center" vertical="center"/>
    </xf>
    <xf numFmtId="0" fontId="10" fillId="9" borderId="4" xfId="0" applyFont="1" applyFill="1" applyBorder="1" applyAlignment="1">
      <alignment horizontal="center" vertical="center" wrapText="1"/>
    </xf>
    <xf numFmtId="0" fontId="21" fillId="0" borderId="0" xfId="1" applyFont="1" applyBorder="1" applyAlignment="1" applyProtection="1">
      <alignment horizontal="left" vertical="center" wrapText="1"/>
    </xf>
    <xf numFmtId="0" fontId="18" fillId="0" borderId="0" xfId="0" applyFont="1" applyAlignment="1">
      <alignment horizontal="center" vertical="center" wrapText="1"/>
    </xf>
    <xf numFmtId="0" fontId="18" fillId="3" borderId="0" xfId="0" applyFont="1" applyFill="1" applyAlignment="1">
      <alignment vertical="center" wrapText="1"/>
    </xf>
    <xf numFmtId="0" fontId="21" fillId="9" borderId="4" xfId="1" applyFont="1" applyFill="1" applyBorder="1" applyAlignment="1" applyProtection="1">
      <alignment horizontal="center" vertical="center" wrapText="1"/>
    </xf>
    <xf numFmtId="0" fontId="18" fillId="0" borderId="0" xfId="0" applyFont="1" applyAlignment="1">
      <alignment horizontal="center" vertical="center"/>
    </xf>
    <xf numFmtId="0" fontId="10" fillId="0" borderId="0" xfId="0" applyFont="1" applyAlignment="1">
      <alignment horizontal="left"/>
    </xf>
    <xf numFmtId="0" fontId="10" fillId="0" borderId="0" xfId="0" applyFont="1" applyAlignment="1">
      <alignment vertical="center"/>
    </xf>
    <xf numFmtId="0" fontId="10" fillId="0" borderId="0" xfId="0" applyFont="1" applyAlignment="1">
      <alignment vertical="top" wrapText="1"/>
    </xf>
    <xf numFmtId="0" fontId="22" fillId="3" borderId="4" xfId="0" applyFont="1" applyFill="1" applyBorder="1" applyAlignment="1">
      <alignment horizontal="left" vertical="center"/>
    </xf>
    <xf numFmtId="0" fontId="0" fillId="0" borderId="0" xfId="0" applyAlignment="1">
      <alignment horizontal="left" vertical="top"/>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23" fillId="0" borderId="10" xfId="0" applyFont="1" applyBorder="1" applyAlignment="1">
      <alignment horizontal="left" vertical="center" wrapText="1"/>
    </xf>
    <xf numFmtId="0" fontId="25" fillId="9" borderId="4" xfId="0" applyFont="1" applyFill="1" applyBorder="1" applyAlignment="1">
      <alignment horizontal="center"/>
    </xf>
    <xf numFmtId="0" fontId="3" fillId="9" borderId="4" xfId="0" applyFont="1" applyFill="1" applyBorder="1" applyAlignment="1">
      <alignment horizontal="center" vertical="center" wrapText="1"/>
    </xf>
    <xf numFmtId="0" fontId="0" fillId="0" borderId="0" xfId="0" applyAlignment="1">
      <alignment vertical="center"/>
    </xf>
    <xf numFmtId="0" fontId="3" fillId="9" borderId="7" xfId="0" applyFont="1" applyFill="1" applyBorder="1" applyAlignment="1">
      <alignment horizontal="center" vertical="center" wrapText="1"/>
    </xf>
    <xf numFmtId="0" fontId="27" fillId="0" borderId="0" xfId="3" applyFont="1"/>
    <xf numFmtId="0" fontId="27" fillId="0" borderId="0" xfId="3" applyFont="1" applyAlignment="1">
      <alignment horizontal="center" vertical="center"/>
    </xf>
    <xf numFmtId="0" fontId="28" fillId="12" borderId="11" xfId="3" applyFont="1" applyFill="1" applyBorder="1" applyAlignment="1">
      <alignment vertical="center" wrapText="1"/>
    </xf>
    <xf numFmtId="0" fontId="3" fillId="0" borderId="13" xfId="3" applyBorder="1"/>
    <xf numFmtId="0" fontId="3" fillId="0" borderId="0" xfId="3"/>
    <xf numFmtId="0" fontId="27" fillId="0" borderId="0" xfId="3" applyFont="1" applyAlignment="1">
      <alignment horizontal="center"/>
    </xf>
    <xf numFmtId="0" fontId="1" fillId="13" borderId="4" xfId="1" applyFill="1" applyBorder="1" applyAlignment="1" applyProtection="1">
      <alignment horizontal="left" vertical="center" wrapText="1"/>
    </xf>
    <xf numFmtId="0" fontId="9" fillId="13" borderId="15" xfId="3" applyFont="1" applyFill="1" applyBorder="1" applyAlignment="1">
      <alignment horizontal="left" vertical="center" wrapText="1"/>
    </xf>
    <xf numFmtId="0" fontId="27" fillId="0" borderId="16" xfId="3" applyFont="1" applyBorder="1" applyAlignment="1">
      <alignment horizontal="center" vertical="center" textRotation="90" wrapText="1"/>
    </xf>
    <xf numFmtId="0" fontId="32" fillId="15" borderId="0" xfId="0" applyFont="1" applyFill="1" applyAlignment="1">
      <alignment vertical="center" wrapText="1"/>
    </xf>
    <xf numFmtId="0" fontId="0" fillId="0" borderId="4" xfId="0" applyBorder="1" applyAlignment="1">
      <alignment horizontal="center" vertical="center" wrapText="1"/>
    </xf>
    <xf numFmtId="0" fontId="0" fillId="0" borderId="4" xfId="0" applyBorder="1" applyAlignment="1">
      <alignment horizontal="center" vertical="center" textRotation="45" wrapText="1"/>
    </xf>
    <xf numFmtId="0" fontId="0" fillId="0" borderId="4" xfId="0" applyBorder="1" applyAlignment="1">
      <alignment horizontal="center" vertical="center"/>
    </xf>
    <xf numFmtId="0" fontId="0" fillId="0" borderId="0" xfId="0" applyAlignment="1">
      <alignment vertical="center" wrapText="1"/>
    </xf>
    <xf numFmtId="0" fontId="27" fillId="0" borderId="10" xfId="0" applyFont="1" applyBorder="1" applyAlignment="1">
      <alignment vertical="center" wrapText="1"/>
    </xf>
    <xf numFmtId="0" fontId="3" fillId="0" borderId="8" xfId="0" applyFont="1" applyBorder="1" applyAlignment="1">
      <alignment vertical="center" wrapText="1"/>
    </xf>
    <xf numFmtId="0" fontId="32" fillId="16" borderId="0" xfId="0" applyFont="1" applyFill="1" applyAlignment="1">
      <alignment vertical="center" wrapText="1"/>
    </xf>
    <xf numFmtId="0" fontId="27" fillId="0" borderId="8" xfId="0" applyFont="1" applyBorder="1" applyAlignment="1">
      <alignment vertical="center" wrapText="1"/>
    </xf>
    <xf numFmtId="0" fontId="32" fillId="17" borderId="0" xfId="0" applyFont="1" applyFill="1" applyAlignment="1">
      <alignment vertical="center" wrapText="1"/>
    </xf>
    <xf numFmtId="0" fontId="27" fillId="0" borderId="8" xfId="0" applyFont="1" applyBorder="1" applyAlignment="1">
      <alignment wrapText="1"/>
    </xf>
    <xf numFmtId="0" fontId="32" fillId="18" borderId="0" xfId="0" applyFont="1" applyFill="1" applyAlignment="1">
      <alignment vertical="center" wrapText="1"/>
    </xf>
    <xf numFmtId="0" fontId="33" fillId="0" borderId="0" xfId="0" applyFont="1" applyAlignment="1">
      <alignment horizontal="center" vertical="center"/>
    </xf>
    <xf numFmtId="0" fontId="34" fillId="19" borderId="0" xfId="0" applyFont="1" applyFill="1" applyAlignment="1">
      <alignment horizontal="center" vertical="center"/>
    </xf>
    <xf numFmtId="0" fontId="3" fillId="0" borderId="0" xfId="0" applyFont="1"/>
    <xf numFmtId="0" fontId="26" fillId="9" borderId="17" xfId="0" applyFont="1" applyFill="1" applyBorder="1" applyAlignment="1">
      <alignment horizontal="center" textRotation="90"/>
    </xf>
    <xf numFmtId="0" fontId="26" fillId="9" borderId="18" xfId="0" applyFont="1" applyFill="1" applyBorder="1" applyAlignment="1">
      <alignment horizontal="center" textRotation="90"/>
    </xf>
    <xf numFmtId="0" fontId="26" fillId="9" borderId="18" xfId="0" applyFont="1" applyFill="1" applyBorder="1" applyAlignment="1">
      <alignment horizontal="center" textRotation="90" wrapText="1"/>
    </xf>
    <xf numFmtId="0" fontId="26" fillId="9" borderId="19" xfId="0" applyFont="1" applyFill="1" applyBorder="1" applyAlignment="1">
      <alignment horizontal="center" textRotation="90"/>
    </xf>
    <xf numFmtId="0" fontId="26" fillId="9" borderId="0" xfId="0" applyFont="1" applyFill="1" applyAlignment="1">
      <alignment horizontal="center" textRotation="90"/>
    </xf>
    <xf numFmtId="0" fontId="26" fillId="9" borderId="3" xfId="0" applyFont="1" applyFill="1" applyBorder="1" applyAlignment="1">
      <alignment horizontal="center" textRotation="90"/>
    </xf>
    <xf numFmtId="0" fontId="26" fillId="9" borderId="20" xfId="0" applyFont="1" applyFill="1" applyBorder="1" applyAlignment="1">
      <alignment horizontal="center" textRotation="90"/>
    </xf>
    <xf numFmtId="0" fontId="26" fillId="9" borderId="21" xfId="0" applyFont="1" applyFill="1" applyBorder="1" applyAlignment="1">
      <alignment horizontal="center" textRotation="90"/>
    </xf>
    <xf numFmtId="0" fontId="26" fillId="9" borderId="22" xfId="0" applyFont="1" applyFill="1" applyBorder="1" applyAlignment="1">
      <alignment horizontal="center" textRotation="90"/>
    </xf>
    <xf numFmtId="0" fontId="3" fillId="9" borderId="4" xfId="0" applyFont="1" applyFill="1" applyBorder="1" applyAlignment="1">
      <alignment horizontal="center" wrapText="1"/>
    </xf>
    <xf numFmtId="0" fontId="3" fillId="0" borderId="8"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15"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0" fillId="0" borderId="24" xfId="0" applyBorder="1"/>
    <xf numFmtId="0" fontId="3" fillId="0" borderId="4" xfId="0" applyFont="1" applyBorder="1" applyAlignment="1">
      <alignment horizontal="center" vertical="center"/>
    </xf>
    <xf numFmtId="0" fontId="0" fillId="0" borderId="27" xfId="0" applyBorder="1"/>
    <xf numFmtId="0" fontId="0" fillId="0" borderId="5" xfId="0" applyBorder="1"/>
    <xf numFmtId="0" fontId="0" fillId="0" borderId="15" xfId="0" applyBorder="1"/>
    <xf numFmtId="0" fontId="0" fillId="0" borderId="6" xfId="0" applyBorder="1"/>
    <xf numFmtId="0" fontId="0" fillId="0" borderId="28" xfId="0" applyBorder="1"/>
    <xf numFmtId="0" fontId="3" fillId="0" borderId="29" xfId="0" applyFont="1" applyBorder="1" applyAlignment="1">
      <alignment horizontal="center" vertical="center"/>
    </xf>
    <xf numFmtId="0" fontId="3" fillId="0" borderId="7" xfId="0" applyFont="1" applyBorder="1" applyAlignment="1">
      <alignment horizontal="center" vertical="center"/>
    </xf>
    <xf numFmtId="0" fontId="3" fillId="0" borderId="30" xfId="0" applyFont="1" applyBorder="1" applyAlignment="1">
      <alignment horizontal="center" vertical="center"/>
    </xf>
    <xf numFmtId="0" fontId="0" fillId="0" borderId="4" xfId="0" applyBorder="1"/>
    <xf numFmtId="0" fontId="0" fillId="0" borderId="31"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32" xfId="0" applyBorder="1"/>
    <xf numFmtId="0" fontId="3" fillId="0" borderId="0" xfId="0" applyFont="1" applyAlignment="1">
      <alignment horizontal="center" vertical="center"/>
    </xf>
    <xf numFmtId="0" fontId="3" fillId="0" borderId="32" xfId="0" applyFont="1" applyBorder="1" applyAlignment="1">
      <alignment horizontal="center" vertical="center"/>
    </xf>
    <xf numFmtId="0" fontId="0" fillId="0" borderId="30" xfId="0" applyBorder="1"/>
    <xf numFmtId="0" fontId="3" fillId="0" borderId="31" xfId="0" applyFont="1" applyBorder="1" applyAlignment="1">
      <alignment horizontal="center" vertical="center"/>
    </xf>
    <xf numFmtId="0" fontId="0" fillId="0" borderId="12" xfId="0" applyBorder="1"/>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0" fillId="0" borderId="36" xfId="0" applyBorder="1"/>
    <xf numFmtId="0" fontId="0" fillId="0" borderId="39" xfId="0" applyBorder="1"/>
    <xf numFmtId="0" fontId="0" fillId="0" borderId="35" xfId="0" applyBorder="1"/>
    <xf numFmtId="0" fontId="0" fillId="0" borderId="37" xfId="0" applyBorder="1"/>
    <xf numFmtId="0" fontId="3" fillId="0" borderId="40" xfId="0" applyFont="1" applyBorder="1" applyAlignment="1">
      <alignment horizontal="center" vertical="center"/>
    </xf>
    <xf numFmtId="0" fontId="30" fillId="0" borderId="0" xfId="0" applyFont="1"/>
    <xf numFmtId="0" fontId="0" fillId="0" borderId="0" xfId="0" applyAlignment="1">
      <alignment horizontal="center" vertical="center"/>
    </xf>
    <xf numFmtId="0" fontId="30" fillId="0" borderId="0" xfId="0" applyFont="1" applyAlignment="1">
      <alignment horizontal="right"/>
    </xf>
    <xf numFmtId="0" fontId="3" fillId="0" borderId="0" xfId="0" applyFont="1" applyAlignment="1">
      <alignment horizontal="center"/>
    </xf>
    <xf numFmtId="165" fontId="30" fillId="20" borderId="0" xfId="0" applyNumberFormat="1" applyFont="1" applyFill="1" applyAlignment="1">
      <alignment horizontal="center"/>
    </xf>
    <xf numFmtId="0" fontId="0" fillId="0" borderId="0" xfId="0" applyAlignment="1">
      <alignment horizontal="center"/>
    </xf>
    <xf numFmtId="166" fontId="0" fillId="3" borderId="0" xfId="0" applyNumberFormat="1" applyFill="1" applyAlignment="1">
      <alignment horizontal="center"/>
    </xf>
    <xf numFmtId="0" fontId="37" fillId="8" borderId="0" xfId="0" applyFont="1" applyFill="1" applyAlignment="1">
      <alignment horizontal="right" vertical="top" textRotation="90"/>
    </xf>
    <xf numFmtId="0" fontId="30" fillId="18" borderId="7" xfId="5" applyFont="1" applyFill="1" applyBorder="1" applyAlignment="1">
      <alignment horizontal="center" vertical="center" wrapText="1"/>
    </xf>
    <xf numFmtId="0" fontId="5" fillId="23" borderId="8" xfId="5" applyFill="1" applyBorder="1" applyAlignment="1">
      <alignment vertical="center" wrapText="1"/>
    </xf>
    <xf numFmtId="0" fontId="5" fillId="23" borderId="30" xfId="5" applyFill="1" applyBorder="1" applyAlignment="1">
      <alignment vertical="center" wrapText="1"/>
    </xf>
    <xf numFmtId="0" fontId="30" fillId="18" borderId="4" xfId="5" applyFont="1" applyFill="1" applyBorder="1" applyAlignment="1">
      <alignment horizontal="center" vertical="center" wrapText="1"/>
    </xf>
    <xf numFmtId="0" fontId="30" fillId="21" borderId="15" xfId="0" applyFont="1" applyFill="1" applyBorder="1" applyAlignment="1">
      <alignment horizontal="center" vertical="center" wrapText="1"/>
    </xf>
    <xf numFmtId="0" fontId="38" fillId="21" borderId="15" xfId="5" applyFont="1" applyFill="1" applyBorder="1" applyAlignment="1">
      <alignment horizontal="center" vertical="center" wrapText="1"/>
    </xf>
    <xf numFmtId="0" fontId="38" fillId="21" borderId="16" xfId="5" applyFont="1" applyFill="1" applyBorder="1" applyAlignment="1">
      <alignment horizontal="center" vertical="center" wrapText="1"/>
    </xf>
    <xf numFmtId="0" fontId="38" fillId="22" borderId="6" xfId="2" applyFont="1" applyFill="1" applyBorder="1" applyAlignment="1">
      <alignment horizontal="center" vertical="center" wrapText="1"/>
    </xf>
    <xf numFmtId="0" fontId="40" fillId="22" borderId="15" xfId="2" applyFont="1" applyFill="1" applyBorder="1" applyAlignment="1">
      <alignment horizontal="center" vertical="center" wrapText="1"/>
    </xf>
    <xf numFmtId="0" fontId="38" fillId="22" borderId="15" xfId="5" applyFont="1" applyFill="1" applyBorder="1" applyAlignment="1">
      <alignment horizontal="center" vertical="center" wrapText="1"/>
    </xf>
    <xf numFmtId="0" fontId="38" fillId="22" borderId="15" xfId="2" applyFont="1" applyFill="1" applyBorder="1" applyAlignment="1">
      <alignment horizontal="center" vertical="center" textRotation="90" wrapText="1"/>
    </xf>
    <xf numFmtId="0" fontId="38" fillId="22" borderId="11" xfId="2" applyFont="1" applyFill="1" applyBorder="1" applyAlignment="1">
      <alignment horizontal="center" vertical="center" wrapText="1"/>
    </xf>
    <xf numFmtId="0" fontId="38" fillId="22" borderId="15" xfId="2" applyFont="1" applyFill="1" applyBorder="1" applyAlignment="1">
      <alignment horizontal="center" vertical="center" wrapText="1"/>
    </xf>
    <xf numFmtId="0" fontId="40" fillId="18" borderId="4" xfId="2" applyFont="1" applyFill="1" applyBorder="1" applyAlignment="1">
      <alignment horizontal="center" vertical="center" wrapText="1"/>
    </xf>
    <xf numFmtId="0" fontId="5" fillId="23" borderId="12" xfId="5" applyFill="1" applyBorder="1" applyAlignment="1">
      <alignment vertical="center" wrapText="1"/>
    </xf>
    <xf numFmtId="0" fontId="5" fillId="23" borderId="4" xfId="5" applyFill="1" applyBorder="1" applyAlignment="1">
      <alignment vertical="center" wrapText="1"/>
    </xf>
    <xf numFmtId="0" fontId="43" fillId="5" borderId="12" xfId="2" applyFont="1" applyFill="1" applyBorder="1" applyAlignment="1">
      <alignment horizontal="center" vertical="center" textRotation="90" wrapText="1"/>
    </xf>
    <xf numFmtId="0" fontId="43" fillId="5" borderId="8" xfId="2" applyFont="1" applyFill="1" applyBorder="1" applyAlignment="1">
      <alignment horizontal="center" vertical="center" textRotation="90" wrapText="1"/>
    </xf>
    <xf numFmtId="0" fontId="43" fillId="5" borderId="4" xfId="2" applyFont="1" applyFill="1" applyBorder="1" applyAlignment="1">
      <alignment horizontal="center" vertical="center" textRotation="90" wrapText="1"/>
    </xf>
    <xf numFmtId="0" fontId="43" fillId="5" borderId="41" xfId="2" applyFont="1" applyFill="1" applyBorder="1" applyAlignment="1">
      <alignment horizontal="center" vertical="center" textRotation="90" wrapText="1"/>
    </xf>
    <xf numFmtId="0" fontId="38" fillId="21" borderId="4" xfId="2" applyFont="1" applyFill="1" applyBorder="1" applyAlignment="1">
      <alignment horizontal="center" vertical="center" wrapText="1"/>
    </xf>
    <xf numFmtId="0" fontId="37" fillId="8" borderId="0" xfId="0" applyFont="1" applyFill="1" applyAlignment="1">
      <alignment horizontal="center" vertical="center" textRotation="90"/>
    </xf>
    <xf numFmtId="0" fontId="44" fillId="3" borderId="4" xfId="2" applyFont="1" applyFill="1" applyBorder="1" applyAlignment="1">
      <alignment horizontal="center" vertical="center" wrapText="1"/>
    </xf>
    <xf numFmtId="0" fontId="43" fillId="0" borderId="4" xfId="0" applyFont="1" applyBorder="1" applyAlignment="1">
      <alignment horizontal="center" vertical="center" wrapText="1"/>
    </xf>
    <xf numFmtId="0" fontId="43" fillId="3" borderId="4" xfId="2" applyFont="1" applyFill="1" applyBorder="1" applyAlignment="1">
      <alignment horizontal="center" vertical="center" wrapText="1"/>
    </xf>
    <xf numFmtId="0" fontId="43" fillId="3" borderId="12" xfId="2" applyFont="1" applyFill="1" applyBorder="1" applyAlignment="1">
      <alignment horizontal="center" vertical="center" wrapText="1"/>
    </xf>
    <xf numFmtId="0" fontId="44" fillId="0" borderId="4" xfId="0" applyFont="1" applyBorder="1" applyAlignment="1">
      <alignment vertical="center" wrapText="1"/>
    </xf>
    <xf numFmtId="0" fontId="43" fillId="0" borderId="15" xfId="0" applyFont="1" applyBorder="1" applyAlignment="1">
      <alignment horizontal="center" vertical="center"/>
    </xf>
    <xf numFmtId="0" fontId="43" fillId="22" borderId="15" xfId="2" applyFont="1" applyFill="1" applyBorder="1" applyAlignment="1">
      <alignment horizontal="center" vertical="center" wrapText="1"/>
    </xf>
    <xf numFmtId="165" fontId="40" fillId="22" borderId="4" xfId="2" applyNumberFormat="1" applyFont="1" applyFill="1" applyBorder="1" applyAlignment="1">
      <alignment horizontal="center" vertical="center" wrapText="1"/>
    </xf>
    <xf numFmtId="0" fontId="8" fillId="0" borderId="15" xfId="0" applyFont="1" applyBorder="1" applyAlignment="1">
      <alignment horizontal="center" vertical="center"/>
    </xf>
    <xf numFmtId="0" fontId="8" fillId="0" borderId="6" xfId="0" applyFont="1" applyBorder="1" applyAlignment="1">
      <alignment horizontal="center" vertical="center"/>
    </xf>
    <xf numFmtId="0" fontId="43" fillId="3" borderId="4" xfId="0" applyFont="1" applyFill="1" applyBorder="1" applyAlignment="1">
      <alignment horizontal="center" vertical="center"/>
    </xf>
    <xf numFmtId="0" fontId="43" fillId="3" borderId="4" xfId="0" applyFont="1" applyFill="1" applyBorder="1" applyAlignment="1">
      <alignment horizontal="center" vertical="center" wrapText="1"/>
    </xf>
    <xf numFmtId="0" fontId="43" fillId="0" borderId="4" xfId="0" applyFont="1" applyBorder="1" applyAlignment="1">
      <alignment horizontal="center" vertical="center"/>
    </xf>
    <xf numFmtId="0" fontId="0" fillId="0" borderId="6" xfId="0" applyBorder="1" applyAlignment="1">
      <alignment horizontal="center" vertical="center"/>
    </xf>
    <xf numFmtId="0" fontId="43" fillId="3"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xf>
    <xf numFmtId="0" fontId="0" fillId="0" borderId="15" xfId="0" applyBorder="1" applyAlignment="1">
      <alignment horizontal="center" vertical="center"/>
    </xf>
    <xf numFmtId="0" fontId="3" fillId="0" borderId="41" xfId="0" applyFont="1" applyBorder="1" applyAlignment="1">
      <alignment horizontal="center" vertical="center"/>
    </xf>
    <xf numFmtId="0" fontId="43" fillId="3" borderId="7" xfId="0" applyFont="1" applyFill="1" applyBorder="1" applyAlignment="1">
      <alignment horizontal="center" vertical="center" wrapText="1"/>
    </xf>
    <xf numFmtId="0" fontId="0" fillId="9" borderId="0" xfId="0" applyFill="1"/>
    <xf numFmtId="0" fontId="37" fillId="9" borderId="0" xfId="0" applyFont="1" applyFill="1" applyAlignment="1">
      <alignment horizontal="right" vertical="top" textRotation="90"/>
    </xf>
    <xf numFmtId="0" fontId="44" fillId="9" borderId="0" xfId="2" applyFont="1" applyFill="1" applyAlignment="1">
      <alignment vertical="center" wrapText="1"/>
    </xf>
    <xf numFmtId="0" fontId="43" fillId="10" borderId="4" xfId="0" applyFont="1" applyFill="1" applyBorder="1" applyAlignment="1">
      <alignment horizontal="center" vertical="center"/>
    </xf>
    <xf numFmtId="0" fontId="43" fillId="22" borderId="4" xfId="2" applyFont="1" applyFill="1" applyBorder="1" applyAlignment="1">
      <alignment horizontal="center" vertical="center" wrapText="1"/>
    </xf>
    <xf numFmtId="0" fontId="40" fillId="3" borderId="4" xfId="0" applyFont="1" applyFill="1" applyBorder="1" applyAlignment="1">
      <alignment horizontal="center" vertical="center"/>
    </xf>
    <xf numFmtId="0" fontId="43" fillId="24" borderId="4" xfId="0" applyFont="1" applyFill="1" applyBorder="1" applyAlignment="1">
      <alignment horizontal="center" vertical="center" wrapText="1"/>
    </xf>
    <xf numFmtId="0" fontId="43" fillId="24" borderId="4" xfId="0" applyFont="1" applyFill="1" applyBorder="1" applyAlignment="1">
      <alignment horizontal="center" vertical="center"/>
    </xf>
    <xf numFmtId="0" fontId="43" fillId="10" borderId="15" xfId="0" applyFont="1" applyFill="1" applyBorder="1" applyAlignment="1">
      <alignment horizontal="center" vertical="center"/>
    </xf>
    <xf numFmtId="0" fontId="8" fillId="0" borderId="0" xfId="0" applyFont="1" applyAlignment="1">
      <alignment horizontal="center" vertical="center"/>
    </xf>
    <xf numFmtId="0" fontId="43" fillId="10" borderId="15" xfId="2" applyFont="1" applyFill="1" applyBorder="1" applyAlignment="1">
      <alignment horizontal="center" vertical="center" wrapText="1"/>
    </xf>
    <xf numFmtId="0" fontId="8" fillId="10" borderId="15" xfId="0" applyFont="1" applyFill="1" applyBorder="1" applyAlignment="1">
      <alignment horizontal="center" vertical="center"/>
    </xf>
    <xf numFmtId="0" fontId="43" fillId="24" borderId="7" xfId="0" applyFont="1" applyFill="1" applyBorder="1" applyAlignment="1">
      <alignment horizontal="center" vertical="center" wrapText="1"/>
    </xf>
    <xf numFmtId="0" fontId="44" fillId="3" borderId="12" xfId="2" applyFont="1" applyFill="1" applyBorder="1" applyAlignment="1">
      <alignment horizontal="center" vertical="center" wrapText="1"/>
    </xf>
    <xf numFmtId="0" fontId="43" fillId="3" borderId="12" xfId="0" applyFont="1" applyFill="1" applyBorder="1" applyAlignment="1">
      <alignment horizontal="center" vertical="center"/>
    </xf>
    <xf numFmtId="0" fontId="43" fillId="10" borderId="4" xfId="0" applyFont="1" applyFill="1" applyBorder="1" applyAlignment="1">
      <alignment horizontal="center" vertical="center" wrapText="1"/>
    </xf>
    <xf numFmtId="0" fontId="43" fillId="10" borderId="4" xfId="0" applyFont="1" applyFill="1" applyBorder="1" applyAlignment="1">
      <alignment vertical="center"/>
    </xf>
    <xf numFmtId="0" fontId="43" fillId="0" borderId="4" xfId="0" applyFont="1" applyBorder="1" applyAlignment="1">
      <alignment vertical="center"/>
    </xf>
    <xf numFmtId="0" fontId="43" fillId="9" borderId="15" xfId="0" applyFont="1" applyFill="1" applyBorder="1" applyAlignment="1">
      <alignment horizontal="center" vertical="center"/>
    </xf>
    <xf numFmtId="0" fontId="43" fillId="24" borderId="15" xfId="0" applyFont="1" applyFill="1" applyBorder="1" applyAlignment="1">
      <alignment horizontal="center" vertical="center"/>
    </xf>
    <xf numFmtId="0" fontId="43" fillId="3" borderId="15" xfId="0" applyFont="1" applyFill="1" applyBorder="1" applyAlignment="1">
      <alignment horizontal="center" vertical="center"/>
    </xf>
    <xf numFmtId="0" fontId="43" fillId="24" borderId="4" xfId="0" applyFont="1" applyFill="1" applyBorder="1" applyAlignment="1">
      <alignment vertical="center"/>
    </xf>
    <xf numFmtId="0" fontId="43" fillId="0" borderId="7" xfId="0" applyFont="1" applyBorder="1" applyAlignment="1">
      <alignment horizontal="center" vertical="center"/>
    </xf>
    <xf numFmtId="0" fontId="43" fillId="10" borderId="15" xfId="0" applyFont="1" applyFill="1" applyBorder="1" applyAlignment="1">
      <alignment vertical="center"/>
    </xf>
    <xf numFmtId="0" fontId="43" fillId="3" borderId="8" xfId="0" applyFont="1" applyFill="1" applyBorder="1" applyAlignment="1">
      <alignment horizontal="center" vertical="center"/>
    </xf>
    <xf numFmtId="0" fontId="24" fillId="0" borderId="4" xfId="0" applyFont="1" applyBorder="1" applyAlignment="1">
      <alignment horizontal="center" vertical="center"/>
    </xf>
    <xf numFmtId="0" fontId="26" fillId="0" borderId="4" xfId="0" applyFont="1" applyBorder="1" applyAlignment="1">
      <alignment horizontal="left" vertical="center" wrapText="1"/>
    </xf>
    <xf numFmtId="0" fontId="24" fillId="0" borderId="0" xfId="0" applyFont="1"/>
    <xf numFmtId="0" fontId="37" fillId="0" borderId="0" xfId="0" applyFont="1" applyAlignment="1">
      <alignment horizontal="center" vertical="center"/>
    </xf>
    <xf numFmtId="0" fontId="37" fillId="0" borderId="0" xfId="0" applyFont="1" applyAlignment="1">
      <alignment vertical="center"/>
    </xf>
    <xf numFmtId="0" fontId="37" fillId="25" borderId="8" xfId="0" applyFont="1" applyFill="1" applyBorder="1" applyAlignment="1">
      <alignment horizontal="center" vertical="center"/>
    </xf>
    <xf numFmtId="0" fontId="0" fillId="0" borderId="0" xfId="0" applyAlignment="1">
      <alignment wrapText="1"/>
    </xf>
    <xf numFmtId="0" fontId="37" fillId="0" borderId="0" xfId="0" applyFont="1" applyAlignment="1">
      <alignment horizontal="left"/>
    </xf>
    <xf numFmtId="0" fontId="37" fillId="25" borderId="10" xfId="0" applyFont="1" applyFill="1" applyBorder="1"/>
    <xf numFmtId="0" fontId="0" fillId="0" borderId="0" xfId="0" applyAlignment="1">
      <alignment horizontal="left"/>
    </xf>
    <xf numFmtId="0" fontId="37" fillId="25" borderId="10" xfId="0" applyFont="1" applyFill="1" applyBorder="1" applyAlignment="1">
      <alignment horizontal="center" vertical="center"/>
    </xf>
    <xf numFmtId="0" fontId="37" fillId="9" borderId="0" xfId="0" applyFont="1" applyFill="1"/>
    <xf numFmtId="0" fontId="37" fillId="26" borderId="2" xfId="0" applyFont="1" applyFill="1" applyBorder="1" applyAlignment="1">
      <alignment horizontal="center" vertical="center"/>
    </xf>
    <xf numFmtId="0" fontId="37" fillId="26" borderId="42" xfId="0" applyFont="1" applyFill="1" applyBorder="1" applyAlignment="1">
      <alignment horizontal="center" vertical="center"/>
    </xf>
    <xf numFmtId="0" fontId="37" fillId="26" borderId="43" xfId="0" applyFont="1" applyFill="1" applyBorder="1" applyAlignment="1">
      <alignment horizontal="center" vertical="center"/>
    </xf>
    <xf numFmtId="0" fontId="47" fillId="27" borderId="4" xfId="0" applyFont="1" applyFill="1" applyBorder="1" applyAlignment="1">
      <alignment horizontal="center" vertical="center"/>
    </xf>
    <xf numFmtId="0" fontId="47" fillId="27" borderId="41" xfId="0" applyFont="1" applyFill="1" applyBorder="1" applyAlignment="1">
      <alignment horizontal="center" vertical="center"/>
    </xf>
    <xf numFmtId="0" fontId="47" fillId="28" borderId="41" xfId="0" applyFont="1" applyFill="1" applyBorder="1" applyAlignment="1">
      <alignment horizontal="center" vertical="center" wrapText="1"/>
    </xf>
    <xf numFmtId="0" fontId="48" fillId="26" borderId="4" xfId="0" applyFont="1" applyFill="1" applyBorder="1" applyAlignment="1">
      <alignment horizontal="center" vertical="center" wrapText="1"/>
    </xf>
    <xf numFmtId="0" fontId="49" fillId="26" borderId="4" xfId="0" applyFont="1" applyFill="1" applyBorder="1" applyAlignment="1">
      <alignment horizontal="center" vertical="center"/>
    </xf>
    <xf numFmtId="0" fontId="48" fillId="26" borderId="4" xfId="0" applyFont="1" applyFill="1" applyBorder="1" applyAlignment="1">
      <alignment horizontal="center" vertical="center"/>
    </xf>
    <xf numFmtId="0" fontId="48" fillId="26" borderId="12" xfId="0" applyFont="1" applyFill="1" applyBorder="1" applyAlignment="1">
      <alignment horizontal="center" vertical="center"/>
    </xf>
    <xf numFmtId="0" fontId="48" fillId="23" borderId="4" xfId="0" applyFont="1" applyFill="1" applyBorder="1" applyAlignment="1">
      <alignment horizontal="center" vertical="center" wrapText="1"/>
    </xf>
    <xf numFmtId="0" fontId="48" fillId="14"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50" fillId="26" borderId="4" xfId="0" applyFont="1" applyFill="1" applyBorder="1" applyAlignment="1">
      <alignment horizontal="center" vertical="center" wrapText="1"/>
    </xf>
    <xf numFmtId="0" fontId="48" fillId="0" borderId="0" xfId="0" applyFont="1" applyAlignment="1">
      <alignment vertical="center" wrapText="1"/>
    </xf>
    <xf numFmtId="0" fontId="49" fillId="26" borderId="4" xfId="0" applyFont="1" applyFill="1" applyBorder="1" applyAlignment="1">
      <alignment horizontal="center" vertical="center" wrapText="1"/>
    </xf>
    <xf numFmtId="165" fontId="48" fillId="14" borderId="4" xfId="0" applyNumberFormat="1" applyFont="1" applyFill="1" applyBorder="1" applyAlignment="1">
      <alignment horizontal="center" vertical="center" wrapText="1"/>
    </xf>
    <xf numFmtId="0" fontId="48" fillId="29" borderId="4" xfId="0" applyFont="1" applyFill="1" applyBorder="1" applyAlignment="1">
      <alignment horizontal="center" vertical="center"/>
    </xf>
    <xf numFmtId="167" fontId="48" fillId="26" borderId="4" xfId="0" applyNumberFormat="1" applyFont="1" applyFill="1" applyBorder="1" applyAlignment="1">
      <alignment horizontal="center" vertical="center"/>
    </xf>
    <xf numFmtId="0" fontId="51" fillId="26" borderId="4" xfId="0" applyFont="1" applyFill="1" applyBorder="1" applyAlignment="1">
      <alignment horizontal="center" vertical="center" wrapText="1"/>
    </xf>
    <xf numFmtId="0" fontId="48" fillId="29" borderId="15" xfId="0" applyFont="1" applyFill="1" applyBorder="1" applyAlignment="1">
      <alignment horizontal="center" vertical="center"/>
    </xf>
    <xf numFmtId="0" fontId="48" fillId="29" borderId="4" xfId="0" applyFont="1" applyFill="1" applyBorder="1" applyAlignment="1">
      <alignment horizontal="center" vertical="center" wrapText="1"/>
    </xf>
    <xf numFmtId="0" fontId="48" fillId="29" borderId="8" xfId="0" applyFont="1" applyFill="1" applyBorder="1" applyAlignment="1">
      <alignment horizontal="center" vertical="center" wrapText="1"/>
    </xf>
    <xf numFmtId="0" fontId="48" fillId="29" borderId="12" xfId="0" applyFont="1" applyFill="1" applyBorder="1" applyAlignment="1">
      <alignment horizontal="center" vertical="center" wrapText="1"/>
    </xf>
    <xf numFmtId="0" fontId="48" fillId="29" borderId="15" xfId="0" applyFont="1" applyFill="1" applyBorder="1" applyAlignment="1">
      <alignment horizontal="center" vertical="center" wrapText="1"/>
    </xf>
    <xf numFmtId="0" fontId="52" fillId="26" borderId="4" xfId="0" applyFont="1" applyFill="1" applyBorder="1" applyAlignment="1">
      <alignment horizontal="center" vertical="center" wrapText="1"/>
    </xf>
    <xf numFmtId="0" fontId="43" fillId="0" borderId="12" xfId="0" applyFont="1" applyBorder="1" applyAlignment="1">
      <alignment horizontal="center" vertical="center"/>
    </xf>
    <xf numFmtId="0" fontId="8" fillId="30" borderId="4" xfId="0" applyFont="1" applyFill="1" applyBorder="1" applyAlignment="1">
      <alignment horizontal="center" vertical="center"/>
    </xf>
    <xf numFmtId="0" fontId="43" fillId="30" borderId="4" xfId="0" applyFont="1" applyFill="1" applyBorder="1" applyAlignment="1">
      <alignment horizontal="center" vertical="center"/>
    </xf>
    <xf numFmtId="0" fontId="43" fillId="30" borderId="4" xfId="0" applyFont="1" applyFill="1" applyBorder="1" applyAlignment="1">
      <alignment horizontal="center" vertical="center" wrapText="1"/>
    </xf>
    <xf numFmtId="0" fontId="43" fillId="30" borderId="12" xfId="0" applyFont="1" applyFill="1" applyBorder="1" applyAlignment="1">
      <alignment horizontal="center" vertical="center"/>
    </xf>
    <xf numFmtId="0" fontId="43" fillId="30" borderId="15" xfId="0" applyFont="1" applyFill="1" applyBorder="1" applyAlignment="1">
      <alignment vertical="center"/>
    </xf>
    <xf numFmtId="0" fontId="43" fillId="30" borderId="4" xfId="0" applyFont="1" applyFill="1" applyBorder="1" applyAlignment="1">
      <alignment vertical="center"/>
    </xf>
    <xf numFmtId="0" fontId="26" fillId="9" borderId="44" xfId="0" applyFont="1" applyFill="1" applyBorder="1" applyAlignment="1">
      <alignment horizontal="center" textRotation="90"/>
    </xf>
    <xf numFmtId="0" fontId="43" fillId="3" borderId="4" xfId="0" applyFont="1" applyFill="1" applyBorder="1" applyAlignment="1">
      <alignment vertical="center" wrapText="1"/>
    </xf>
    <xf numFmtId="164" fontId="7" fillId="0" borderId="0" xfId="0" applyNumberFormat="1" applyFont="1" applyAlignment="1">
      <alignment horizontal="left"/>
    </xf>
    <xf numFmtId="0" fontId="7" fillId="0" borderId="0" xfId="0" applyFont="1" applyAlignment="1">
      <alignment horizontal="left"/>
    </xf>
    <xf numFmtId="0" fontId="8" fillId="2" borderId="0" xfId="0" applyFont="1" applyFill="1" applyAlignment="1">
      <alignment horizontal="left" vertical="center" wrapText="1"/>
    </xf>
    <xf numFmtId="0" fontId="11" fillId="0" borderId="0" xfId="0" applyFont="1" applyAlignment="1">
      <alignment horizontal="left" wrapText="1"/>
    </xf>
    <xf numFmtId="0" fontId="5" fillId="0" borderId="0" xfId="0" applyFont="1" applyAlignment="1">
      <alignment horizontal="left" wrapText="1"/>
    </xf>
    <xf numFmtId="0" fontId="5" fillId="3" borderId="0" xfId="0" applyFont="1" applyFill="1" applyAlignment="1">
      <alignment horizontal="left" wrapText="1"/>
    </xf>
    <xf numFmtId="0" fontId="8" fillId="4" borderId="0" xfId="0" applyFont="1" applyFill="1" applyAlignment="1">
      <alignment horizontal="left" vertical="center" wrapText="1"/>
    </xf>
    <xf numFmtId="0" fontId="8" fillId="0" borderId="2" xfId="0" applyFont="1" applyBorder="1" applyAlignment="1">
      <alignment horizontal="center" vertical="center" wrapText="1"/>
    </xf>
    <xf numFmtId="0" fontId="12" fillId="0" borderId="0" xfId="0" applyFont="1" applyAlignment="1">
      <alignment horizontal="left" vertical="center" wrapText="1"/>
    </xf>
    <xf numFmtId="0" fontId="8" fillId="0" borderId="0" xfId="0" applyFont="1" applyAlignment="1">
      <alignment horizontal="left" vertical="center" wrapText="1"/>
    </xf>
    <xf numFmtId="0" fontId="5" fillId="0" borderId="0" xfId="0" applyFont="1" applyAlignment="1">
      <alignment horizontal="left" vertical="center" wrapText="1"/>
    </xf>
    <xf numFmtId="0" fontId="18" fillId="0" borderId="0" xfId="0" applyFont="1" applyAlignment="1">
      <alignment horizontal="left" vertical="center" wrapText="1"/>
    </xf>
    <xf numFmtId="0" fontId="17" fillId="0" borderId="0" xfId="0" applyFont="1" applyAlignment="1">
      <alignment horizontal="left" vertical="center" wrapText="1"/>
    </xf>
    <xf numFmtId="0" fontId="10" fillId="0" borderId="0" xfId="0" applyFont="1" applyAlignment="1">
      <alignment horizontal="left" wrapText="1"/>
    </xf>
    <xf numFmtId="0" fontId="10" fillId="0" borderId="0" xfId="0" applyFont="1" applyAlignment="1">
      <alignment horizontal="left" vertical="center" wrapText="1"/>
    </xf>
    <xf numFmtId="0" fontId="18" fillId="8" borderId="3" xfId="0" applyFont="1" applyFill="1" applyBorder="1" applyAlignment="1">
      <alignment horizontal="left" vertical="center" wrapText="1"/>
    </xf>
    <xf numFmtId="0" fontId="18" fillId="8" borderId="0" xfId="0" applyFont="1" applyFill="1" applyAlignment="1">
      <alignment horizontal="left" vertical="top" wrapText="1"/>
    </xf>
    <xf numFmtId="0" fontId="18" fillId="8" borderId="0" xfId="0" applyFont="1" applyFill="1" applyAlignment="1">
      <alignment horizontal="left" wrapText="1"/>
    </xf>
    <xf numFmtId="0" fontId="10" fillId="0" borderId="0" xfId="0" applyFont="1" applyAlignment="1">
      <alignment horizontal="center" wrapText="1"/>
    </xf>
    <xf numFmtId="0" fontId="18" fillId="9" borderId="4" xfId="0" applyFont="1" applyFill="1" applyBorder="1" applyAlignment="1">
      <alignment horizontal="center" wrapText="1"/>
    </xf>
    <xf numFmtId="0" fontId="10" fillId="10" borderId="4" xfId="0" applyFont="1" applyFill="1" applyBorder="1" applyAlignment="1">
      <alignment horizontal="center" vertical="center" wrapText="1"/>
    </xf>
    <xf numFmtId="0" fontId="10" fillId="0" borderId="0" xfId="0" applyFont="1" applyAlignment="1">
      <alignment horizontal="center" vertical="center" wrapText="1"/>
    </xf>
    <xf numFmtId="0" fontId="24" fillId="0" borderId="11" xfId="0" applyFont="1" applyBorder="1" applyAlignment="1">
      <alignment horizontal="center"/>
    </xf>
    <xf numFmtId="0" fontId="3" fillId="9" borderId="12" xfId="0" applyFont="1" applyFill="1" applyBorder="1" applyAlignment="1">
      <alignment horizontal="center" vertical="center" wrapText="1"/>
    </xf>
    <xf numFmtId="0" fontId="0" fillId="9" borderId="12" xfId="0" applyFill="1" applyBorder="1" applyAlignment="1">
      <alignment horizontal="center" vertical="center"/>
    </xf>
    <xf numFmtId="0" fontId="26" fillId="11" borderId="4"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0" fillId="9" borderId="9" xfId="0" applyFill="1" applyBorder="1" applyAlignment="1">
      <alignment horizontal="center" vertical="center"/>
    </xf>
    <xf numFmtId="0" fontId="0" fillId="9" borderId="4" xfId="0" applyFill="1" applyBorder="1" applyAlignment="1">
      <alignment horizontal="center" vertical="center"/>
    </xf>
    <xf numFmtId="0" fontId="29" fillId="0" borderId="0" xfId="0" applyFont="1" applyAlignment="1">
      <alignment horizontal="center" vertical="center" wrapText="1"/>
    </xf>
    <xf numFmtId="0" fontId="30" fillId="14" borderId="8" xfId="3" applyFont="1" applyFill="1" applyBorder="1" applyAlignment="1">
      <alignment horizontal="center" vertical="center" wrapText="1"/>
    </xf>
    <xf numFmtId="0" fontId="31" fillId="14" borderId="6" xfId="3" applyFont="1" applyFill="1" applyBorder="1" applyAlignment="1">
      <alignment horizontal="center" vertical="center" wrapText="1"/>
    </xf>
    <xf numFmtId="0" fontId="31" fillId="14" borderId="14" xfId="3" applyFont="1" applyFill="1" applyBorder="1" applyAlignment="1">
      <alignment horizontal="center" vertical="center" wrapText="1"/>
    </xf>
    <xf numFmtId="0" fontId="33" fillId="0" borderId="0" xfId="0" applyFont="1" applyAlignment="1">
      <alignment horizontal="center" vertical="center"/>
    </xf>
    <xf numFmtId="0" fontId="34" fillId="19" borderId="0" xfId="0" applyFont="1" applyFill="1" applyAlignment="1">
      <alignment horizontal="center" vertical="center"/>
    </xf>
    <xf numFmtId="0" fontId="36" fillId="19" borderId="0" xfId="0" applyFont="1" applyFill="1" applyAlignment="1">
      <alignment horizontal="center" vertical="top" textRotation="90"/>
    </xf>
    <xf numFmtId="0" fontId="40" fillId="3" borderId="8" xfId="0" applyFont="1" applyFill="1" applyBorder="1" applyAlignment="1">
      <alignment horizontal="center" vertical="center"/>
    </xf>
    <xf numFmtId="0" fontId="43" fillId="24" borderId="4" xfId="0" applyFont="1" applyFill="1" applyBorder="1" applyAlignment="1">
      <alignment horizontal="center" vertical="center" wrapText="1"/>
    </xf>
    <xf numFmtId="0" fontId="40" fillId="3" borderId="4" xfId="0" applyFont="1" applyFill="1" applyBorder="1" applyAlignment="1">
      <alignment horizontal="center" vertical="center"/>
    </xf>
    <xf numFmtId="0" fontId="43" fillId="3" borderId="4" xfId="0" applyFont="1" applyFill="1" applyBorder="1" applyAlignment="1">
      <alignment horizontal="center" vertical="center" wrapText="1"/>
    </xf>
    <xf numFmtId="0" fontId="40" fillId="5" borderId="8" xfId="2" applyFont="1" applyFill="1" applyBorder="1" applyAlignment="1">
      <alignment horizontal="center" vertical="center" wrapText="1"/>
    </xf>
    <xf numFmtId="0" fontId="43" fillId="3" borderId="12" xfId="0" applyFont="1" applyFill="1" applyBorder="1" applyAlignment="1">
      <alignment horizontal="center" vertical="center" wrapText="1"/>
    </xf>
    <xf numFmtId="0" fontId="43" fillId="3" borderId="41" xfId="0" applyFont="1" applyFill="1" applyBorder="1" applyAlignment="1">
      <alignment horizontal="center" vertical="center" wrapText="1"/>
    </xf>
    <xf numFmtId="0" fontId="43" fillId="3" borderId="15" xfId="0" applyFont="1" applyFill="1" applyBorder="1" applyAlignment="1">
      <alignment horizontal="center" vertical="center" wrapText="1"/>
    </xf>
    <xf numFmtId="0" fontId="30" fillId="21" borderId="4" xfId="0" applyFont="1" applyFill="1" applyBorder="1" applyAlignment="1">
      <alignment horizontal="center" vertical="center" wrapText="1"/>
    </xf>
    <xf numFmtId="0" fontId="30" fillId="18" borderId="4" xfId="5" applyFont="1" applyFill="1" applyBorder="1" applyAlignment="1">
      <alignment horizontal="center" vertical="center" wrapText="1"/>
    </xf>
    <xf numFmtId="0" fontId="5" fillId="23" borderId="4" xfId="5" applyFill="1" applyBorder="1" applyAlignment="1">
      <alignment horizontal="center" vertical="center" textRotation="90" wrapText="1"/>
    </xf>
    <xf numFmtId="0" fontId="5" fillId="23" borderId="4" xfId="5" applyFill="1" applyBorder="1" applyAlignment="1">
      <alignment horizontal="center" vertical="center" wrapText="1"/>
    </xf>
    <xf numFmtId="0" fontId="41" fillId="23" borderId="4" xfId="5" applyFont="1" applyFill="1" applyBorder="1" applyAlignment="1">
      <alignment horizontal="center" vertical="center" wrapText="1"/>
    </xf>
    <xf numFmtId="0" fontId="40" fillId="5" borderId="4" xfId="2" applyFont="1" applyFill="1" applyBorder="1" applyAlignment="1">
      <alignment horizontal="center" vertical="center" wrapText="1"/>
    </xf>
    <xf numFmtId="0" fontId="5" fillId="21" borderId="5" xfId="0" applyFont="1" applyFill="1" applyBorder="1" applyAlignment="1">
      <alignment horizontal="center" vertical="center" wrapText="1"/>
    </xf>
    <xf numFmtId="0" fontId="43" fillId="24" borderId="4" xfId="0" applyFont="1" applyFill="1" applyBorder="1" applyAlignment="1">
      <alignment horizontal="center" vertical="center"/>
    </xf>
    <xf numFmtId="0" fontId="43" fillId="3" borderId="4" xfId="0" applyFont="1" applyFill="1" applyBorder="1" applyAlignment="1">
      <alignment horizontal="center" vertical="center"/>
    </xf>
    <xf numFmtId="0" fontId="40" fillId="3" borderId="7" xfId="0" applyFont="1" applyFill="1" applyBorder="1" applyAlignment="1">
      <alignment horizontal="center" vertical="center"/>
    </xf>
    <xf numFmtId="0" fontId="43" fillId="31" borderId="12" xfId="0" applyFont="1" applyFill="1" applyBorder="1" applyAlignment="1">
      <alignment horizontal="center" vertical="center" wrapText="1"/>
    </xf>
    <xf numFmtId="0" fontId="43" fillId="31" borderId="41" xfId="0" applyFont="1" applyFill="1" applyBorder="1" applyAlignment="1">
      <alignment horizontal="center" vertical="center" wrapText="1"/>
    </xf>
    <xf numFmtId="0" fontId="43" fillId="31" borderId="15" xfId="0" applyFont="1" applyFill="1" applyBorder="1" applyAlignment="1">
      <alignment horizontal="center" vertical="center" wrapText="1"/>
    </xf>
    <xf numFmtId="165" fontId="40" fillId="22" borderId="4" xfId="2" applyNumberFormat="1" applyFont="1" applyFill="1" applyBorder="1" applyAlignment="1">
      <alignment horizontal="center" vertical="center" wrapText="1"/>
    </xf>
    <xf numFmtId="0" fontId="38" fillId="21" borderId="4" xfId="5" applyFont="1" applyFill="1" applyBorder="1" applyAlignment="1">
      <alignment horizontal="left" vertical="center" wrapText="1"/>
    </xf>
    <xf numFmtId="0" fontId="39" fillId="22" borderId="7" xfId="5" applyFont="1" applyFill="1" applyBorder="1" applyAlignment="1">
      <alignment horizontal="center" vertical="center" wrapText="1"/>
    </xf>
    <xf numFmtId="0" fontId="30" fillId="18" borderId="7" xfId="5" applyFont="1" applyFill="1" applyBorder="1" applyAlignment="1">
      <alignment horizontal="center" vertical="center" wrapText="1"/>
    </xf>
    <xf numFmtId="0" fontId="5" fillId="23" borderId="8" xfId="5" applyFill="1" applyBorder="1" applyAlignment="1">
      <alignment horizontal="center" vertical="center" wrapText="1"/>
    </xf>
    <xf numFmtId="0" fontId="37" fillId="8" borderId="0" xfId="0" applyFont="1" applyFill="1" applyAlignment="1">
      <alignment horizontal="center" vertical="center" textRotation="90"/>
    </xf>
    <xf numFmtId="0" fontId="44" fillId="3" borderId="4" xfId="2" applyFont="1" applyFill="1" applyBorder="1" applyAlignment="1">
      <alignment horizontal="center" vertical="center" wrapText="1"/>
    </xf>
    <xf numFmtId="0" fontId="43" fillId="0" borderId="4" xfId="0" applyFont="1" applyBorder="1" applyAlignment="1">
      <alignment horizontal="center" vertical="center" wrapText="1"/>
    </xf>
    <xf numFmtId="0" fontId="44" fillId="9" borderId="13" xfId="2" applyFont="1" applyFill="1" applyBorder="1" applyAlignment="1">
      <alignment horizontal="center" vertical="center" wrapText="1"/>
    </xf>
    <xf numFmtId="0" fontId="44" fillId="9" borderId="30" xfId="2" applyFont="1" applyFill="1" applyBorder="1" applyAlignment="1">
      <alignment horizontal="center" vertical="center" wrapText="1"/>
    </xf>
    <xf numFmtId="0" fontId="44" fillId="3" borderId="12" xfId="2" applyFont="1" applyFill="1" applyBorder="1" applyAlignment="1">
      <alignment horizontal="center" vertical="center" wrapText="1"/>
    </xf>
    <xf numFmtId="0" fontId="43" fillId="3" borderId="12" xfId="0" applyFont="1" applyFill="1" applyBorder="1" applyAlignment="1">
      <alignment horizontal="center" vertical="center"/>
    </xf>
    <xf numFmtId="0" fontId="44" fillId="3" borderId="10" xfId="2" applyFont="1" applyFill="1" applyBorder="1" applyAlignment="1">
      <alignment horizontal="center" vertical="center" wrapText="1"/>
    </xf>
    <xf numFmtId="0" fontId="43" fillId="0" borderId="7" xfId="0" applyFont="1" applyBorder="1" applyAlignment="1">
      <alignment horizontal="center" vertical="center" wrapText="1"/>
    </xf>
    <xf numFmtId="0" fontId="24" fillId="0" borderId="4" xfId="0" applyFont="1" applyBorder="1" applyAlignment="1">
      <alignment horizontal="center" vertical="center"/>
    </xf>
    <xf numFmtId="0" fontId="3" fillId="0" borderId="4" xfId="0" applyFont="1" applyBorder="1" applyAlignment="1">
      <alignment horizontal="left" vertical="center" wrapText="1"/>
    </xf>
    <xf numFmtId="0" fontId="0" fillId="0" borderId="4" xfId="0" applyBorder="1" applyAlignment="1">
      <alignment horizontal="left" vertical="center"/>
    </xf>
    <xf numFmtId="0" fontId="45" fillId="0" borderId="4" xfId="0" applyFont="1" applyBorder="1" applyAlignment="1">
      <alignment horizontal="left" vertical="center"/>
    </xf>
    <xf numFmtId="0" fontId="45" fillId="0" borderId="4" xfId="0" applyFont="1" applyBorder="1" applyAlignment="1">
      <alignment horizontal="left" vertical="center" wrapText="1"/>
    </xf>
    <xf numFmtId="0" fontId="24" fillId="0" borderId="0" xfId="0" applyFont="1" applyAlignment="1">
      <alignment horizontal="center"/>
    </xf>
    <xf numFmtId="0" fontId="37" fillId="0" borderId="0" xfId="0" applyFont="1" applyAlignment="1">
      <alignment horizontal="center" vertical="center"/>
    </xf>
    <xf numFmtId="0" fontId="37" fillId="10" borderId="4" xfId="0" applyFont="1" applyFill="1" applyBorder="1" applyAlignment="1">
      <alignment horizontal="center" vertical="center"/>
    </xf>
    <xf numFmtId="0" fontId="37" fillId="10" borderId="4" xfId="0" applyFont="1" applyFill="1" applyBorder="1" applyAlignment="1">
      <alignment horizontal="left" vertical="center"/>
    </xf>
    <xf numFmtId="0" fontId="45" fillId="10" borderId="4" xfId="0" applyFont="1" applyFill="1" applyBorder="1" applyAlignment="1">
      <alignment horizontal="left" vertical="center"/>
    </xf>
    <xf numFmtId="0" fontId="37" fillId="9" borderId="0" xfId="0" applyFont="1" applyFill="1" applyAlignment="1">
      <alignment horizontal="center"/>
    </xf>
    <xf numFmtId="0" fontId="3" fillId="0" borderId="0" xfId="0" applyFont="1" applyAlignment="1">
      <alignment horizontal="center" wrapText="1"/>
    </xf>
    <xf numFmtId="0" fontId="48" fillId="29" borderId="4" xfId="0" applyFont="1" applyFill="1" applyBorder="1" applyAlignment="1">
      <alignment horizontal="center" vertical="center" wrapText="1"/>
    </xf>
  </cellXfs>
  <cellStyles count="6">
    <cellStyle name="Hyperlink 1" xfId="1" xr:uid="{00000000-0005-0000-0000-000006000000}"/>
    <cellStyle name="Normal" xfId="0" builtinId="0"/>
    <cellStyle name="Normal 2" xfId="2" xr:uid="{00000000-0005-0000-0000-000007000000}"/>
    <cellStyle name="Normal 3" xfId="3" xr:uid="{00000000-0005-0000-0000-000008000000}"/>
    <cellStyle name="Texte explicatif 2" xfId="4" xr:uid="{00000000-0005-0000-0000-000009000000}"/>
    <cellStyle name="Total 2" xfId="5" xr:uid="{00000000-0005-0000-0000-00000A000000}"/>
  </cellStyles>
  <dxfs count="72">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0000"/>
      </font>
      <fill>
        <patternFill>
          <bgColor rgb="FF92D050"/>
        </patternFill>
      </fill>
    </dxf>
  </dxfs>
  <tableStyles count="0" defaultTableStyle="TableStyleMedium2" defaultPivotStyle="PivotStyleLight16"/>
  <colors>
    <indexedColors>
      <rgbColor rgb="FF000000"/>
      <rgbColor rgb="FFFFFFFF"/>
      <rgbColor rgb="FFFF0000"/>
      <rgbColor rgb="FFE7E6E6"/>
      <rgbColor rgb="FF0000FF"/>
      <rgbColor rgb="FFC6E0B4"/>
      <rgbColor rgb="FFFF00FF"/>
      <rgbColor rgb="FFE2F0D9"/>
      <rgbColor rgb="FF9C0006"/>
      <rgbColor rgb="FF006100"/>
      <rgbColor rgb="FF000080"/>
      <rgbColor rgb="FFDDDDDD"/>
      <rgbColor rgb="FF800080"/>
      <rgbColor rgb="FF2F75B5"/>
      <rgbColor rgb="FFBFBFBF"/>
      <rgbColor rgb="FF7F7F7F"/>
      <rgbColor rgb="FF5B9BD5"/>
      <rgbColor rgb="FFF2F2F2"/>
      <rgbColor rgb="FFFFF2CC"/>
      <rgbColor rgb="FFDDEBF7"/>
      <rgbColor rgb="FF660066"/>
      <rgbColor rgb="FFF4B183"/>
      <rgbColor rgb="FF0563C1"/>
      <rgbColor rgb="FFBDD7EE"/>
      <rgbColor rgb="FF000080"/>
      <rgbColor rgb="FFFF00FF"/>
      <rgbColor rgb="FFFBE5D6"/>
      <rgbColor rgb="FFE2EFDA"/>
      <rgbColor rgb="FF800080"/>
      <rgbColor rgb="FF800000"/>
      <rgbColor rgb="FF008080"/>
      <rgbColor rgb="FF0000FF"/>
      <rgbColor rgb="FF00B0F0"/>
      <rgbColor rgb="FFDEEBF7"/>
      <rgbColor rgb="FFC6EFCE"/>
      <rgbColor rgb="FFFFE699"/>
      <rgbColor rgb="FF9DC3E6"/>
      <rgbColor rgb="FFE07ECB"/>
      <rgbColor rgb="FFB4C6E7"/>
      <rgbColor rgb="FFF8CBAD"/>
      <rgbColor rgb="FF4472C4"/>
      <rgbColor rgb="FFD9D9D9"/>
      <rgbColor rgb="FF92D050"/>
      <rgbColor rgb="FFA9D08E"/>
      <rgbColor rgb="FFFFC7CE"/>
      <rgbColor rgb="FFED7D31"/>
      <rgbColor rgb="FFD9E1F2"/>
      <rgbColor rgb="FFA6A6A6"/>
      <rgbColor rgb="FF002060"/>
      <rgbColor rgb="FF00B050"/>
      <rgbColor rgb="FF003300"/>
      <rgbColor rgb="FF333300"/>
      <rgbColor rgb="FF993300"/>
      <rgbColor rgb="FF993366"/>
      <rgbColor rgb="FF30549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3324240</xdr:colOff>
      <xdr:row>1</xdr:row>
      <xdr:rowOff>324000</xdr:rowOff>
    </xdr:from>
    <xdr:to>
      <xdr:col>1</xdr:col>
      <xdr:colOff>5562360</xdr:colOff>
      <xdr:row>1</xdr:row>
      <xdr:rowOff>657000</xdr:rowOff>
    </xdr:to>
    <xdr:sp macro="" textlink="">
      <xdr:nvSpPr>
        <xdr:cNvPr id="2" name="ZoneTexte 2">
          <a:extLst>
            <a:ext uri="{FF2B5EF4-FFF2-40B4-BE49-F238E27FC236}">
              <a16:creationId xmlns:a16="http://schemas.microsoft.com/office/drawing/2014/main" id="{00000000-0008-0000-0200-000002000000}"/>
            </a:ext>
          </a:extLst>
        </xdr:cNvPr>
        <xdr:cNvSpPr/>
      </xdr:nvSpPr>
      <xdr:spPr>
        <a:xfrm>
          <a:off x="5000760" y="1600200"/>
          <a:ext cx="2238120" cy="333000"/>
        </a:xfrm>
        <a:prstGeom prst="rect">
          <a:avLst/>
        </a:prstGeom>
        <a:solidFill>
          <a:srgbClr val="DDEBF7"/>
        </a:solidFill>
        <a:ln w="9525">
          <a:noFill/>
        </a:ln>
      </xdr:spPr>
      <xdr:style>
        <a:lnRef idx="0">
          <a:scrgbClr r="0" g="0" b="0"/>
        </a:lnRef>
        <a:fillRef idx="0">
          <a:scrgbClr r="0" g="0" b="0"/>
        </a:fillRef>
        <a:effectRef idx="0">
          <a:scrgbClr r="0" g="0" b="0"/>
        </a:effectRef>
        <a:fontRef idx="minor"/>
      </xdr:style>
      <xdr:txBody>
        <a:bodyPr vertOverflow="clip" horzOverflow="clip" anchor="t">
          <a:noAutofit/>
        </a:bodyPr>
        <a:lstStyle/>
        <a:p>
          <a:pPr>
            <a:lnSpc>
              <a:spcPct val="100000"/>
            </a:lnSpc>
            <a:tabLst>
              <a:tab pos="0" algn="l"/>
            </a:tabLst>
          </a:pPr>
          <a:r>
            <a:rPr lang="en-US" sz="1100" b="1" strike="noStrike" spc="-1">
              <a:solidFill>
                <a:srgbClr val="000000"/>
              </a:solidFill>
              <a:latin typeface="Calibri"/>
            </a:rPr>
            <a:t>Référentiel de formation UHA --&gt;</a:t>
          </a:r>
          <a:endParaRPr lang="fr-FR" sz="1100" b="0" strike="noStrike" spc="-1">
            <a:latin typeface="Times New Roman"/>
          </a:endParaRPr>
        </a:p>
      </xdr:txBody>
    </xdr:sp>
    <xdr:clientData/>
  </xdr:twoCellAnchor>
  <xdr:twoCellAnchor>
    <xdr:from>
      <xdr:col>1</xdr:col>
      <xdr:colOff>0</xdr:colOff>
      <xdr:row>1</xdr:row>
      <xdr:rowOff>28440</xdr:rowOff>
    </xdr:from>
    <xdr:to>
      <xdr:col>2</xdr:col>
      <xdr:colOff>85680</xdr:colOff>
      <xdr:row>1</xdr:row>
      <xdr:rowOff>1581480</xdr:rowOff>
    </xdr:to>
    <xdr:sp macro="" textlink="">
      <xdr:nvSpPr>
        <xdr:cNvPr id="3" name="Lien droit 5">
          <a:extLst>
            <a:ext uri="{FF2B5EF4-FFF2-40B4-BE49-F238E27FC236}">
              <a16:creationId xmlns:a16="http://schemas.microsoft.com/office/drawing/2014/main" id="{00000000-0008-0000-0200-000003000000}"/>
            </a:ext>
          </a:extLst>
        </xdr:cNvPr>
        <xdr:cNvSpPr/>
      </xdr:nvSpPr>
      <xdr:spPr>
        <a:xfrm>
          <a:off x="1676520" y="1304640"/>
          <a:ext cx="7834320" cy="1553040"/>
        </a:xfrm>
        <a:prstGeom prst="line">
          <a:avLst/>
        </a:prstGeom>
        <a:ln>
          <a:solidFill>
            <a:srgbClr val="5B9BD5"/>
          </a:solidFill>
        </a:ln>
      </xdr:spPr>
      <xdr:style>
        <a:lnRef idx="1">
          <a:schemeClr val="accent1"/>
        </a:lnRef>
        <a:fillRef idx="0">
          <a:schemeClr val="accent1"/>
        </a:fillRef>
        <a:effectRef idx="0">
          <a:schemeClr val="accent1"/>
        </a:effectRef>
        <a:fontRef idx="minor"/>
      </xdr:style>
    </xdr:sp>
    <xdr:clientData/>
  </xdr:twoCellAnchor>
  <xdr:twoCellAnchor>
    <xdr:from>
      <xdr:col>0</xdr:col>
      <xdr:colOff>209520</xdr:colOff>
      <xdr:row>1</xdr:row>
      <xdr:rowOff>1057320</xdr:rowOff>
    </xdr:from>
    <xdr:to>
      <xdr:col>1</xdr:col>
      <xdr:colOff>3409560</xdr:colOff>
      <xdr:row>1</xdr:row>
      <xdr:rowOff>1390320</xdr:rowOff>
    </xdr:to>
    <xdr:sp macro="" textlink="">
      <xdr:nvSpPr>
        <xdr:cNvPr id="4" name="ZoneTexte 3">
          <a:extLst>
            <a:ext uri="{FF2B5EF4-FFF2-40B4-BE49-F238E27FC236}">
              <a16:creationId xmlns:a16="http://schemas.microsoft.com/office/drawing/2014/main" id="{00000000-0008-0000-0200-000004000000}"/>
            </a:ext>
          </a:extLst>
        </xdr:cNvPr>
        <xdr:cNvSpPr/>
      </xdr:nvSpPr>
      <xdr:spPr>
        <a:xfrm>
          <a:off x="209520" y="2333520"/>
          <a:ext cx="4876560" cy="333000"/>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anchor="t">
          <a:noAutofit/>
        </a:bodyPr>
        <a:lstStyle/>
        <a:p>
          <a:pPr>
            <a:lnSpc>
              <a:spcPct val="100000"/>
            </a:lnSpc>
            <a:tabLst>
              <a:tab pos="0" algn="l"/>
            </a:tabLst>
          </a:pPr>
          <a:r>
            <a:rPr lang="en-US" sz="1100" b="1" strike="noStrike" spc="-1">
              <a:solidFill>
                <a:srgbClr val="FF0000"/>
              </a:solidFill>
              <a:latin typeface="Calibri"/>
            </a:rPr>
            <a:t>Fiche RNCP n° 34117</a:t>
          </a:r>
          <a:endParaRPr lang="fr-FR" sz="1100" b="0" strike="noStrike" spc="-1">
            <a:latin typeface="Times New Roma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tadmsrv1\home_personnels$\sites\APC\Documents%20partages\2023\MAQUETTES\Maquette%20Niveau%201%20-%20Valid&#233;%20JCF\20231107_AB_Maquette%201-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Maquette parcour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24" displayName="Tableau24" ref="A101:B110" headerRowCount="0" totalsRowShown="0">
  <tableColumns count="2">
    <tableColumn id="1" xr3:uid="{00000000-0010-0000-0000-000001000000}" name="Colonne1"/>
    <tableColumn id="2" xr3:uid="{00000000-0010-0000-0000-000002000000}" name="Colonne2"/>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francecompetences.fr/recherche_certificationprofessionnelle/"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07ECB"/>
  </sheetPr>
  <dimension ref="A1:AMJ110"/>
  <sheetViews>
    <sheetView topLeftCell="A40" zoomScale="80" zoomScaleNormal="80" workbookViewId="0">
      <selection activeCell="B64" sqref="B64"/>
    </sheetView>
  </sheetViews>
  <sheetFormatPr baseColWidth="10" defaultColWidth="8.85546875" defaultRowHeight="15"/>
  <cols>
    <col min="1" max="2" width="48.7109375" customWidth="1"/>
    <col min="3" max="3" width="19.28515625" customWidth="1"/>
    <col min="4" max="4" width="48.7109375" customWidth="1"/>
    <col min="5" max="12" width="21.140625" customWidth="1"/>
  </cols>
  <sheetData>
    <row r="1" spans="1:1024">
      <c r="A1" s="7" t="s">
        <v>0</v>
      </c>
    </row>
    <row r="2" spans="1:1024" s="6" customFormat="1" ht="21">
      <c r="A2" s="261" t="s">
        <v>1</v>
      </c>
      <c r="B2" s="261"/>
      <c r="C2" s="261"/>
      <c r="D2" s="261"/>
      <c r="E2" s="261"/>
      <c r="F2" s="261"/>
      <c r="G2" s="262"/>
      <c r="H2" s="262"/>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J2" s="262"/>
      <c r="AK2" s="262"/>
      <c r="AL2" s="262"/>
      <c r="AM2" s="262"/>
      <c r="AN2" s="262"/>
      <c r="AO2" s="262"/>
      <c r="AP2" s="262"/>
      <c r="AQ2" s="262"/>
      <c r="AR2" s="262"/>
      <c r="AS2" s="262"/>
      <c r="AT2" s="262"/>
      <c r="AU2" s="262"/>
      <c r="AV2" s="262"/>
      <c r="AW2" s="262"/>
      <c r="AX2" s="262"/>
      <c r="AY2" s="262"/>
      <c r="AZ2" s="262"/>
      <c r="BA2" s="262"/>
      <c r="BB2" s="262"/>
      <c r="BC2" s="262"/>
      <c r="BD2" s="262"/>
      <c r="BE2" s="262"/>
      <c r="BF2" s="262"/>
      <c r="BG2" s="262"/>
      <c r="BH2" s="262"/>
      <c r="BI2" s="262"/>
      <c r="BJ2" s="262"/>
      <c r="BK2" s="262"/>
      <c r="BL2" s="262"/>
      <c r="BM2" s="262"/>
      <c r="BN2" s="262"/>
      <c r="BO2" s="262"/>
      <c r="BP2" s="262"/>
      <c r="BQ2" s="262"/>
      <c r="BR2" s="262"/>
      <c r="BS2" s="262"/>
      <c r="BT2" s="262"/>
      <c r="BU2" s="262"/>
      <c r="BV2" s="262"/>
      <c r="BW2" s="262"/>
      <c r="BX2" s="262"/>
      <c r="BY2" s="262"/>
      <c r="BZ2" s="262"/>
      <c r="CA2" s="262"/>
      <c r="CB2" s="262"/>
      <c r="CC2" s="262"/>
      <c r="CD2" s="262"/>
      <c r="CE2" s="262"/>
      <c r="CF2" s="262"/>
      <c r="CG2" s="262"/>
      <c r="CH2" s="262"/>
      <c r="CI2" s="262"/>
      <c r="CJ2" s="262"/>
      <c r="CK2" s="262"/>
      <c r="CL2" s="262"/>
      <c r="CM2" s="262"/>
      <c r="CN2" s="262"/>
      <c r="CO2" s="262"/>
      <c r="CP2" s="262"/>
      <c r="CQ2" s="262"/>
      <c r="CR2" s="262"/>
      <c r="CS2" s="262"/>
      <c r="CT2" s="262"/>
      <c r="CU2" s="262"/>
      <c r="CV2" s="262"/>
      <c r="CW2" s="262"/>
      <c r="CX2" s="262"/>
      <c r="CY2" s="262"/>
      <c r="CZ2" s="262"/>
      <c r="DA2" s="262"/>
      <c r="DB2" s="262"/>
      <c r="DC2" s="262"/>
      <c r="DD2" s="262"/>
      <c r="DE2" s="262"/>
      <c r="DF2" s="262"/>
      <c r="DG2" s="262"/>
      <c r="DH2" s="262"/>
      <c r="DI2" s="262"/>
      <c r="DJ2" s="262"/>
      <c r="DK2" s="262"/>
      <c r="DL2" s="262"/>
      <c r="DM2" s="262"/>
      <c r="DN2" s="262"/>
      <c r="DO2" s="262"/>
      <c r="DP2" s="262"/>
      <c r="DQ2" s="262"/>
      <c r="DR2" s="262"/>
      <c r="DS2" s="262"/>
      <c r="DT2" s="262"/>
      <c r="DU2" s="262"/>
      <c r="DV2" s="262"/>
      <c r="DW2" s="262"/>
      <c r="DX2" s="262"/>
      <c r="DY2" s="262"/>
      <c r="DZ2" s="262"/>
      <c r="EA2" s="262"/>
      <c r="EB2" s="262"/>
      <c r="EC2" s="262"/>
      <c r="ED2" s="262"/>
      <c r="EE2" s="262"/>
      <c r="EF2" s="262"/>
      <c r="EG2" s="262"/>
      <c r="EH2" s="262"/>
      <c r="EI2" s="262"/>
      <c r="EJ2" s="262"/>
      <c r="EK2" s="262"/>
      <c r="EL2" s="262"/>
      <c r="EM2" s="262"/>
      <c r="EN2" s="262"/>
      <c r="EO2" s="262"/>
      <c r="EP2" s="262"/>
      <c r="EQ2" s="262"/>
      <c r="ER2" s="262"/>
      <c r="ES2" s="262"/>
      <c r="ET2" s="262"/>
      <c r="EU2" s="262"/>
      <c r="EV2" s="262"/>
      <c r="EW2" s="262"/>
      <c r="EX2" s="262"/>
      <c r="EY2" s="262"/>
      <c r="EZ2" s="262"/>
      <c r="FA2" s="262"/>
      <c r="FB2" s="262"/>
      <c r="FC2" s="262"/>
      <c r="FD2" s="262"/>
      <c r="FE2" s="262"/>
      <c r="FF2" s="262"/>
      <c r="FG2" s="262"/>
      <c r="FH2" s="262"/>
      <c r="FI2" s="262"/>
      <c r="FJ2" s="262"/>
      <c r="FK2" s="262"/>
      <c r="FL2" s="262"/>
      <c r="FM2" s="262"/>
      <c r="FN2" s="262"/>
      <c r="FO2" s="262"/>
      <c r="FP2" s="262"/>
      <c r="FQ2" s="262"/>
      <c r="FR2" s="262"/>
      <c r="FS2" s="262"/>
      <c r="FT2" s="262"/>
      <c r="FU2" s="262"/>
      <c r="FV2" s="262"/>
      <c r="FW2" s="262"/>
      <c r="FX2" s="262"/>
      <c r="FY2" s="262"/>
      <c r="FZ2" s="262"/>
      <c r="GA2" s="262"/>
      <c r="GB2" s="262"/>
      <c r="GC2" s="262"/>
      <c r="GD2" s="262"/>
      <c r="GE2" s="262"/>
      <c r="GF2" s="262"/>
      <c r="GG2" s="262"/>
      <c r="GH2" s="262"/>
      <c r="GI2" s="262"/>
      <c r="GJ2" s="262"/>
      <c r="GK2" s="262"/>
      <c r="GL2" s="262"/>
      <c r="GM2" s="262"/>
      <c r="GN2" s="262"/>
      <c r="GO2" s="262"/>
      <c r="GP2" s="262"/>
      <c r="GQ2" s="262"/>
      <c r="GR2" s="262"/>
      <c r="GS2" s="262"/>
      <c r="GT2" s="262"/>
      <c r="GU2" s="262"/>
      <c r="GV2" s="262"/>
      <c r="GW2" s="262"/>
      <c r="GX2" s="262"/>
      <c r="GY2" s="262"/>
      <c r="GZ2" s="262"/>
      <c r="HA2" s="262"/>
      <c r="HB2" s="262"/>
      <c r="HC2" s="262"/>
      <c r="HD2" s="262"/>
      <c r="HE2" s="262"/>
      <c r="HF2" s="262"/>
      <c r="HG2" s="262"/>
      <c r="HH2" s="262"/>
      <c r="HI2" s="262"/>
      <c r="HJ2" s="262"/>
      <c r="HK2" s="262"/>
      <c r="HL2" s="262"/>
      <c r="HM2" s="262"/>
      <c r="HN2" s="262"/>
      <c r="HO2" s="262"/>
      <c r="HP2" s="262"/>
      <c r="HQ2" s="262"/>
      <c r="HR2" s="262"/>
      <c r="HS2" s="262"/>
      <c r="HT2" s="262"/>
      <c r="HU2" s="262"/>
      <c r="HV2" s="262"/>
      <c r="HW2" s="262"/>
      <c r="HX2" s="262"/>
      <c r="HY2" s="262"/>
      <c r="HZ2" s="262"/>
      <c r="IA2" s="262"/>
      <c r="IB2" s="262"/>
      <c r="IC2" s="262"/>
      <c r="ID2" s="262"/>
      <c r="IE2" s="262"/>
      <c r="IF2" s="262"/>
      <c r="IG2" s="262"/>
      <c r="IH2" s="262"/>
      <c r="II2" s="262"/>
      <c r="IJ2" s="262"/>
      <c r="IK2" s="262"/>
      <c r="IL2" s="262"/>
      <c r="IM2" s="262"/>
      <c r="IN2" s="262"/>
      <c r="IO2" s="262"/>
      <c r="IP2" s="262"/>
      <c r="IQ2" s="262"/>
      <c r="IR2" s="262"/>
      <c r="IS2" s="262"/>
      <c r="IT2" s="262"/>
      <c r="IU2" s="262"/>
      <c r="IV2" s="262"/>
      <c r="IW2" s="262"/>
      <c r="IX2" s="262"/>
      <c r="IY2" s="262"/>
      <c r="IZ2" s="262"/>
      <c r="JA2" s="262"/>
      <c r="JB2" s="262"/>
      <c r="JC2" s="262"/>
      <c r="JD2" s="262"/>
      <c r="JE2" s="262"/>
      <c r="JF2" s="262"/>
      <c r="JG2" s="262"/>
      <c r="JH2" s="262"/>
      <c r="JI2" s="262"/>
      <c r="JJ2" s="262"/>
      <c r="JK2" s="262"/>
      <c r="JL2" s="262"/>
      <c r="JM2" s="262"/>
      <c r="JN2" s="262"/>
      <c r="JO2" s="262"/>
      <c r="JP2" s="262"/>
      <c r="JQ2" s="262"/>
      <c r="JR2" s="262"/>
      <c r="JS2" s="262"/>
      <c r="JT2" s="262"/>
      <c r="JU2" s="262"/>
      <c r="JV2" s="262"/>
      <c r="JW2" s="262"/>
      <c r="JX2" s="262"/>
      <c r="JY2" s="262"/>
      <c r="JZ2" s="262"/>
      <c r="KA2" s="262"/>
      <c r="KB2" s="262"/>
      <c r="KC2" s="262"/>
      <c r="KD2" s="262"/>
      <c r="KE2" s="262"/>
      <c r="KF2" s="262"/>
      <c r="KG2" s="262"/>
      <c r="KH2" s="262"/>
      <c r="KI2" s="262"/>
      <c r="KJ2" s="262"/>
      <c r="KK2" s="262"/>
      <c r="KL2" s="262"/>
      <c r="KM2" s="262"/>
      <c r="KN2" s="262"/>
      <c r="KO2" s="262"/>
      <c r="KP2" s="262"/>
      <c r="KQ2" s="262"/>
      <c r="KR2" s="262"/>
      <c r="KS2" s="262"/>
      <c r="KT2" s="262"/>
      <c r="KU2" s="262"/>
      <c r="KV2" s="262"/>
      <c r="KW2" s="262"/>
      <c r="KX2" s="262"/>
      <c r="KY2" s="262"/>
      <c r="KZ2" s="262"/>
      <c r="LA2" s="262"/>
      <c r="LB2" s="262"/>
      <c r="LC2" s="262"/>
      <c r="LD2" s="262"/>
      <c r="LE2" s="262"/>
      <c r="LF2" s="262"/>
      <c r="LG2" s="262"/>
      <c r="LH2" s="262"/>
      <c r="LI2" s="262"/>
      <c r="LJ2" s="262"/>
      <c r="LK2" s="262"/>
      <c r="LL2" s="262"/>
      <c r="LM2" s="262"/>
      <c r="LN2" s="262"/>
      <c r="LO2" s="262"/>
      <c r="LP2" s="262"/>
      <c r="LQ2" s="262"/>
      <c r="LR2" s="262"/>
      <c r="LS2" s="262"/>
      <c r="LT2" s="262"/>
      <c r="LU2" s="262"/>
      <c r="LV2" s="262"/>
      <c r="LW2" s="262"/>
      <c r="LX2" s="262"/>
      <c r="LY2" s="262"/>
      <c r="LZ2" s="262"/>
      <c r="MA2" s="262"/>
      <c r="MB2" s="262"/>
      <c r="MC2" s="262"/>
      <c r="MD2" s="262"/>
      <c r="ME2" s="262"/>
      <c r="MF2" s="262"/>
      <c r="MG2" s="262"/>
      <c r="MH2" s="262"/>
      <c r="MI2" s="262"/>
      <c r="MJ2" s="262"/>
      <c r="MK2" s="262"/>
      <c r="ML2" s="262"/>
      <c r="MM2" s="262"/>
      <c r="MN2" s="262"/>
      <c r="MO2" s="262"/>
      <c r="MP2" s="262"/>
      <c r="MQ2" s="262"/>
      <c r="MR2" s="262"/>
      <c r="MS2" s="262"/>
      <c r="MT2" s="262"/>
      <c r="MU2" s="262"/>
      <c r="MV2" s="262"/>
      <c r="MW2" s="262"/>
      <c r="MX2" s="262"/>
      <c r="MY2" s="262"/>
      <c r="MZ2" s="262"/>
      <c r="NA2" s="262"/>
      <c r="NB2" s="262"/>
      <c r="NC2" s="262"/>
      <c r="ND2" s="262"/>
      <c r="NE2" s="262"/>
      <c r="NF2" s="262"/>
      <c r="NG2" s="262"/>
      <c r="NH2" s="262"/>
      <c r="NI2" s="262"/>
      <c r="NJ2" s="262"/>
      <c r="NK2" s="262"/>
      <c r="NL2" s="262"/>
      <c r="NM2" s="262"/>
      <c r="NN2" s="262"/>
      <c r="NO2" s="262"/>
      <c r="NP2" s="262"/>
      <c r="NQ2" s="262"/>
      <c r="NR2" s="262"/>
      <c r="NS2" s="262"/>
      <c r="NT2" s="262"/>
      <c r="NU2" s="262"/>
      <c r="NV2" s="262"/>
      <c r="NW2" s="262"/>
      <c r="NX2" s="262"/>
      <c r="NY2" s="262"/>
      <c r="NZ2" s="262"/>
      <c r="OA2" s="262"/>
      <c r="OB2" s="262"/>
      <c r="OC2" s="262"/>
      <c r="OD2" s="262"/>
      <c r="OE2" s="262"/>
      <c r="OF2" s="262"/>
      <c r="OG2" s="262"/>
      <c r="OH2" s="262"/>
      <c r="OI2" s="262"/>
      <c r="OJ2" s="262"/>
      <c r="OK2" s="262"/>
      <c r="OL2" s="262"/>
      <c r="OM2" s="262"/>
      <c r="ON2" s="262"/>
      <c r="OO2" s="262"/>
      <c r="OP2" s="262"/>
      <c r="OQ2" s="262"/>
      <c r="OR2" s="262"/>
      <c r="OS2" s="262"/>
      <c r="OT2" s="262"/>
      <c r="OU2" s="262"/>
      <c r="OV2" s="262"/>
      <c r="OW2" s="262"/>
      <c r="OX2" s="262"/>
      <c r="OY2" s="262"/>
      <c r="OZ2" s="262"/>
      <c r="PA2" s="262"/>
      <c r="PB2" s="262"/>
      <c r="PC2" s="262"/>
      <c r="PD2" s="262"/>
      <c r="PE2" s="262"/>
      <c r="PF2" s="262"/>
      <c r="PG2" s="262"/>
      <c r="PH2" s="262"/>
      <c r="PI2" s="262"/>
      <c r="PJ2" s="262"/>
      <c r="PK2" s="262"/>
      <c r="PL2" s="262"/>
      <c r="PM2" s="262"/>
      <c r="PN2" s="262"/>
      <c r="PO2" s="262"/>
      <c r="PP2" s="262"/>
      <c r="PQ2" s="262"/>
      <c r="PR2" s="262"/>
      <c r="PS2" s="262"/>
      <c r="PT2" s="262"/>
      <c r="PU2" s="262"/>
      <c r="PV2" s="262"/>
      <c r="PW2" s="262"/>
      <c r="PX2" s="262"/>
      <c r="PY2" s="262"/>
      <c r="PZ2" s="262"/>
      <c r="QA2" s="262"/>
      <c r="QB2" s="262"/>
      <c r="QC2" s="262"/>
      <c r="QD2" s="262"/>
      <c r="QE2" s="262"/>
      <c r="QF2" s="262"/>
      <c r="QG2" s="262"/>
      <c r="QH2" s="262"/>
      <c r="QI2" s="262"/>
      <c r="QJ2" s="262"/>
      <c r="QK2" s="262"/>
      <c r="QL2" s="262"/>
      <c r="QM2" s="262"/>
      <c r="QN2" s="262"/>
      <c r="QO2" s="262"/>
      <c r="QP2" s="262"/>
      <c r="QQ2" s="262"/>
      <c r="QR2" s="262"/>
      <c r="QS2" s="262"/>
      <c r="QT2" s="262"/>
      <c r="QU2" s="262"/>
      <c r="QV2" s="262"/>
      <c r="QW2" s="262"/>
      <c r="QX2" s="262"/>
      <c r="QY2" s="262"/>
      <c r="QZ2" s="262"/>
      <c r="RA2" s="262"/>
      <c r="RB2" s="262"/>
      <c r="RC2" s="262"/>
      <c r="RD2" s="262"/>
      <c r="RE2" s="262"/>
      <c r="RF2" s="262"/>
      <c r="RG2" s="262"/>
      <c r="RH2" s="262"/>
      <c r="RI2" s="262"/>
      <c r="RJ2" s="262"/>
      <c r="RK2" s="262"/>
      <c r="RL2" s="262"/>
      <c r="RM2" s="262"/>
      <c r="RN2" s="262"/>
      <c r="RO2" s="262"/>
      <c r="RP2" s="262"/>
      <c r="RQ2" s="262"/>
      <c r="RR2" s="262"/>
      <c r="RS2" s="262"/>
      <c r="RT2" s="262"/>
      <c r="RU2" s="262"/>
      <c r="RV2" s="262"/>
      <c r="RW2" s="262"/>
      <c r="RX2" s="262"/>
      <c r="RY2" s="262"/>
      <c r="RZ2" s="262"/>
      <c r="SA2" s="262"/>
      <c r="SB2" s="262"/>
      <c r="SC2" s="262"/>
      <c r="SD2" s="262"/>
      <c r="SE2" s="262"/>
      <c r="SF2" s="262"/>
      <c r="SG2" s="262"/>
      <c r="SH2" s="262"/>
      <c r="SI2" s="262"/>
      <c r="SJ2" s="262"/>
      <c r="SK2" s="262"/>
      <c r="SL2" s="262"/>
      <c r="SM2" s="262"/>
      <c r="SN2" s="262"/>
      <c r="SO2" s="262"/>
      <c r="SP2" s="262"/>
      <c r="SQ2" s="262"/>
      <c r="SR2" s="262"/>
      <c r="SS2" s="262"/>
      <c r="ST2" s="262"/>
      <c r="SU2" s="262"/>
      <c r="SV2" s="262"/>
      <c r="SW2" s="262"/>
      <c r="SX2" s="262"/>
      <c r="SY2" s="262"/>
      <c r="SZ2" s="262"/>
      <c r="TA2" s="262"/>
      <c r="TB2" s="262"/>
      <c r="TC2" s="262"/>
      <c r="TD2" s="262"/>
      <c r="TE2" s="262"/>
      <c r="TF2" s="262"/>
      <c r="TG2" s="262"/>
      <c r="TH2" s="262"/>
      <c r="TI2" s="262"/>
      <c r="TJ2" s="262"/>
      <c r="TK2" s="262"/>
      <c r="TL2" s="262"/>
      <c r="TM2" s="262"/>
      <c r="TN2" s="262"/>
      <c r="TO2" s="262"/>
      <c r="TP2" s="262"/>
      <c r="TQ2" s="262"/>
      <c r="TR2" s="262"/>
      <c r="TS2" s="262"/>
      <c r="TT2" s="262"/>
      <c r="TU2" s="262"/>
      <c r="TV2" s="262"/>
      <c r="TW2" s="262"/>
      <c r="TX2" s="262"/>
      <c r="TY2" s="262"/>
      <c r="TZ2" s="262"/>
      <c r="UA2" s="262"/>
      <c r="UB2" s="262"/>
      <c r="UC2" s="262"/>
      <c r="UD2" s="262"/>
      <c r="UE2" s="262"/>
      <c r="UF2" s="262"/>
      <c r="UG2" s="262"/>
      <c r="UH2" s="262"/>
      <c r="UI2" s="262"/>
      <c r="UJ2" s="262"/>
      <c r="UK2" s="262"/>
      <c r="UL2" s="262"/>
      <c r="UM2" s="262"/>
      <c r="UN2" s="262"/>
      <c r="UO2" s="262"/>
      <c r="UP2" s="262"/>
      <c r="UQ2" s="262"/>
      <c r="UR2" s="262"/>
      <c r="US2" s="262"/>
      <c r="UT2" s="262"/>
      <c r="UU2" s="262"/>
      <c r="UV2" s="262"/>
      <c r="UW2" s="262"/>
      <c r="UX2" s="262"/>
      <c r="UY2" s="262"/>
      <c r="UZ2" s="262"/>
      <c r="VA2" s="262"/>
      <c r="VB2" s="262"/>
      <c r="VC2" s="262"/>
      <c r="VD2" s="262"/>
      <c r="VE2" s="262"/>
      <c r="VF2" s="262"/>
      <c r="VG2" s="262"/>
      <c r="VH2" s="262"/>
      <c r="VI2" s="262"/>
      <c r="VJ2" s="262"/>
      <c r="VK2" s="262"/>
      <c r="VL2" s="262"/>
      <c r="VM2" s="262"/>
      <c r="VN2" s="262"/>
      <c r="VO2" s="262"/>
      <c r="VP2" s="262"/>
      <c r="VQ2" s="262"/>
      <c r="VR2" s="262"/>
      <c r="VS2" s="262"/>
      <c r="VT2" s="262"/>
      <c r="VU2" s="262"/>
      <c r="VV2" s="262"/>
      <c r="VW2" s="262"/>
      <c r="VX2" s="262"/>
      <c r="VY2" s="262"/>
      <c r="VZ2" s="262"/>
      <c r="WA2" s="262"/>
      <c r="WB2" s="262"/>
      <c r="WC2" s="262"/>
      <c r="WD2" s="262"/>
      <c r="WE2" s="262"/>
      <c r="WF2" s="262"/>
      <c r="WG2" s="262"/>
      <c r="WH2" s="262"/>
      <c r="WI2" s="262"/>
      <c r="WJ2" s="262"/>
      <c r="WK2" s="262"/>
      <c r="WL2" s="262"/>
      <c r="WM2" s="262"/>
      <c r="WN2" s="262"/>
      <c r="WO2" s="262"/>
      <c r="WP2" s="262"/>
      <c r="WQ2" s="262"/>
      <c r="WR2" s="262"/>
      <c r="WS2" s="262"/>
      <c r="WT2" s="262"/>
      <c r="WU2" s="262"/>
      <c r="WV2" s="262"/>
      <c r="WW2" s="262"/>
      <c r="WX2" s="262"/>
      <c r="WY2" s="262"/>
      <c r="WZ2" s="262"/>
      <c r="XA2" s="262"/>
      <c r="XB2" s="262"/>
      <c r="XC2" s="262"/>
      <c r="XD2" s="262"/>
      <c r="XE2" s="262"/>
      <c r="XF2" s="262"/>
      <c r="XG2" s="262"/>
      <c r="XH2" s="262"/>
      <c r="XI2" s="262"/>
      <c r="XJ2" s="262"/>
      <c r="XK2" s="262"/>
      <c r="XL2" s="262"/>
      <c r="XM2" s="262"/>
      <c r="XN2" s="262"/>
      <c r="XO2" s="262"/>
      <c r="XP2" s="262"/>
      <c r="XQ2" s="262"/>
      <c r="XR2" s="262"/>
      <c r="XS2" s="262"/>
      <c r="XT2" s="262"/>
      <c r="XU2" s="262"/>
      <c r="XV2" s="262"/>
      <c r="XW2" s="262"/>
      <c r="XX2" s="262"/>
      <c r="XY2" s="262"/>
      <c r="XZ2" s="262"/>
      <c r="YA2" s="262"/>
      <c r="YB2" s="262"/>
      <c r="YC2" s="262"/>
      <c r="YD2" s="262"/>
      <c r="YE2" s="262"/>
      <c r="YF2" s="262"/>
      <c r="YG2" s="262"/>
      <c r="YH2" s="262"/>
      <c r="YI2" s="262"/>
      <c r="YJ2" s="262"/>
      <c r="YK2" s="262"/>
      <c r="YL2" s="262"/>
      <c r="YM2" s="262"/>
      <c r="YN2" s="262"/>
      <c r="YO2" s="262"/>
      <c r="YP2" s="262"/>
      <c r="YQ2" s="262"/>
      <c r="YR2" s="262"/>
      <c r="YS2" s="262"/>
      <c r="YT2" s="262"/>
      <c r="YU2" s="262"/>
      <c r="YV2" s="262"/>
      <c r="YW2" s="262"/>
      <c r="YX2" s="262"/>
      <c r="YY2" s="262"/>
      <c r="YZ2" s="262"/>
      <c r="ZA2" s="262"/>
      <c r="ZB2" s="262"/>
      <c r="ZC2" s="262"/>
      <c r="ZD2" s="262"/>
      <c r="ZE2" s="262"/>
      <c r="ZF2" s="262"/>
      <c r="ZG2" s="262"/>
      <c r="ZH2" s="262"/>
      <c r="ZI2" s="262"/>
      <c r="ZJ2" s="262"/>
      <c r="ZK2" s="262"/>
      <c r="ZL2" s="262"/>
      <c r="ZM2" s="262"/>
      <c r="ZN2" s="262"/>
      <c r="ZO2" s="262"/>
      <c r="ZP2" s="262"/>
      <c r="ZQ2" s="262"/>
      <c r="ZR2" s="262"/>
      <c r="ZS2" s="262"/>
      <c r="ZT2" s="262"/>
      <c r="ZU2" s="262"/>
      <c r="ZV2" s="262"/>
      <c r="ZW2" s="262"/>
      <c r="ZX2" s="262"/>
      <c r="ZY2" s="262"/>
      <c r="ZZ2" s="262"/>
      <c r="AAA2" s="262"/>
      <c r="AAB2" s="262"/>
      <c r="AAC2" s="262"/>
      <c r="AAD2" s="262"/>
      <c r="AAE2" s="262"/>
      <c r="AAF2" s="262"/>
      <c r="AAG2" s="262"/>
      <c r="AAH2" s="262"/>
      <c r="AAI2" s="262"/>
      <c r="AAJ2" s="262"/>
      <c r="AAK2" s="262"/>
      <c r="AAL2" s="262"/>
      <c r="AAM2" s="262"/>
      <c r="AAN2" s="262"/>
      <c r="AAO2" s="262"/>
      <c r="AAP2" s="262"/>
      <c r="AAQ2" s="262"/>
      <c r="AAR2" s="262"/>
      <c r="AAS2" s="262"/>
      <c r="AAT2" s="262"/>
      <c r="AAU2" s="262"/>
      <c r="AAV2" s="262"/>
      <c r="AAW2" s="262"/>
      <c r="AAX2" s="262"/>
      <c r="AAY2" s="262"/>
      <c r="AAZ2" s="262"/>
      <c r="ABA2" s="262"/>
      <c r="ABB2" s="262"/>
      <c r="ABC2" s="262"/>
      <c r="ABD2" s="262"/>
      <c r="ABE2" s="262"/>
      <c r="ABF2" s="262"/>
      <c r="ABG2" s="262"/>
      <c r="ABH2" s="262"/>
      <c r="ABI2" s="262"/>
      <c r="ABJ2" s="262"/>
      <c r="ABK2" s="262"/>
      <c r="ABL2" s="262"/>
      <c r="ABM2" s="262"/>
      <c r="ABN2" s="262"/>
      <c r="ABO2" s="262"/>
      <c r="ABP2" s="262"/>
      <c r="ABQ2" s="262"/>
      <c r="ABR2" s="262"/>
      <c r="ABS2" s="262"/>
      <c r="ABT2" s="262"/>
      <c r="ABU2" s="262"/>
      <c r="ABV2" s="262"/>
      <c r="ABW2" s="262"/>
      <c r="ABX2" s="262"/>
      <c r="ABY2" s="262"/>
      <c r="ABZ2" s="262"/>
      <c r="ACA2" s="262"/>
      <c r="ACB2" s="262"/>
      <c r="ACC2" s="262"/>
      <c r="ACD2" s="262"/>
      <c r="ACE2" s="262"/>
      <c r="ACF2" s="262"/>
      <c r="ACG2" s="262"/>
      <c r="ACH2" s="262"/>
      <c r="ACI2" s="262"/>
      <c r="ACJ2" s="262"/>
      <c r="ACK2" s="262"/>
      <c r="ACL2" s="262"/>
      <c r="ACM2" s="262"/>
      <c r="ACN2" s="262"/>
      <c r="ACO2" s="262"/>
      <c r="ACP2" s="262"/>
      <c r="ACQ2" s="262"/>
      <c r="ACR2" s="262"/>
      <c r="ACS2" s="262"/>
      <c r="ACT2" s="262"/>
      <c r="ACU2" s="262"/>
      <c r="ACV2" s="262"/>
      <c r="ACW2" s="262"/>
      <c r="ACX2" s="262"/>
      <c r="ACY2" s="262"/>
      <c r="ACZ2" s="262"/>
      <c r="ADA2" s="262"/>
      <c r="ADB2" s="262"/>
      <c r="ADC2" s="262"/>
      <c r="ADD2" s="262"/>
      <c r="ADE2" s="262"/>
      <c r="ADF2" s="262"/>
      <c r="ADG2" s="262"/>
      <c r="ADH2" s="262"/>
      <c r="ADI2" s="262"/>
      <c r="ADJ2" s="262"/>
      <c r="ADK2" s="262"/>
      <c r="ADL2" s="262"/>
      <c r="ADM2" s="262"/>
      <c r="ADN2" s="262"/>
      <c r="ADO2" s="262"/>
      <c r="ADP2" s="262"/>
      <c r="ADQ2" s="262"/>
      <c r="ADR2" s="262"/>
      <c r="ADS2" s="262"/>
      <c r="ADT2" s="262"/>
      <c r="ADU2" s="262"/>
      <c r="ADV2" s="262"/>
      <c r="ADW2" s="262"/>
      <c r="ADX2" s="262"/>
      <c r="ADY2" s="262"/>
      <c r="ADZ2" s="262"/>
      <c r="AEA2" s="262"/>
      <c r="AEB2" s="262"/>
      <c r="AEC2" s="262"/>
      <c r="AED2" s="262"/>
      <c r="AEE2" s="262"/>
      <c r="AEF2" s="262"/>
      <c r="AEG2" s="262"/>
      <c r="AEH2" s="262"/>
      <c r="AEI2" s="262"/>
      <c r="AEJ2" s="262"/>
      <c r="AEK2" s="262"/>
      <c r="AEL2" s="262"/>
      <c r="AEM2" s="262"/>
      <c r="AEN2" s="262"/>
      <c r="AEO2" s="262"/>
      <c r="AEP2" s="262"/>
      <c r="AEQ2" s="262"/>
      <c r="AER2" s="262"/>
      <c r="AES2" s="262"/>
      <c r="AET2" s="262"/>
      <c r="AEU2" s="262"/>
      <c r="AEV2" s="262"/>
      <c r="AEW2" s="262"/>
      <c r="AEX2" s="262"/>
      <c r="AEY2" s="262"/>
      <c r="AEZ2" s="262"/>
      <c r="AFA2" s="262"/>
      <c r="AFB2" s="262"/>
      <c r="AFC2" s="262"/>
      <c r="AFD2" s="262"/>
      <c r="AFE2" s="262"/>
      <c r="AFF2" s="262"/>
      <c r="AFG2" s="262"/>
      <c r="AFH2" s="262"/>
      <c r="AFI2" s="262"/>
      <c r="AFJ2" s="262"/>
      <c r="AFK2" s="262"/>
      <c r="AFL2" s="262"/>
      <c r="AFM2" s="262"/>
      <c r="AFN2" s="262"/>
      <c r="AFO2" s="262"/>
      <c r="AFP2" s="262"/>
      <c r="AFQ2" s="262"/>
      <c r="AFR2" s="262"/>
      <c r="AFS2" s="262"/>
      <c r="AFT2" s="262"/>
      <c r="AFU2" s="262"/>
      <c r="AFV2" s="262"/>
      <c r="AFW2" s="262"/>
      <c r="AFX2" s="262"/>
      <c r="AFY2" s="262"/>
      <c r="AFZ2" s="262"/>
      <c r="AGA2" s="262"/>
      <c r="AGB2" s="262"/>
      <c r="AGC2" s="262"/>
      <c r="AGD2" s="262"/>
      <c r="AGE2" s="262"/>
      <c r="AGF2" s="262"/>
      <c r="AGG2" s="262"/>
      <c r="AGH2" s="262"/>
      <c r="AGI2" s="262"/>
      <c r="AGJ2" s="262"/>
      <c r="AGK2" s="262"/>
      <c r="AGL2" s="262"/>
      <c r="AGM2" s="262"/>
      <c r="AGN2" s="262"/>
      <c r="AGO2" s="262"/>
      <c r="AGP2" s="262"/>
      <c r="AGQ2" s="262"/>
      <c r="AGR2" s="262"/>
      <c r="AGS2" s="262"/>
      <c r="AGT2" s="262"/>
      <c r="AGU2" s="262"/>
      <c r="AGV2" s="262"/>
      <c r="AGW2" s="262"/>
      <c r="AGX2" s="262"/>
      <c r="AGY2" s="262"/>
      <c r="AGZ2" s="262"/>
      <c r="AHA2" s="262"/>
      <c r="AHB2" s="262"/>
      <c r="AHC2" s="262"/>
      <c r="AHD2" s="262"/>
      <c r="AHE2" s="262"/>
      <c r="AHF2" s="262"/>
      <c r="AHG2" s="262"/>
      <c r="AHH2" s="262"/>
      <c r="AHI2" s="262"/>
      <c r="AHJ2" s="262"/>
      <c r="AHK2" s="262"/>
      <c r="AHL2" s="262"/>
      <c r="AHM2" s="262"/>
      <c r="AHN2" s="262"/>
      <c r="AHO2" s="262"/>
      <c r="AHP2" s="262"/>
      <c r="AHQ2" s="262"/>
      <c r="AHR2" s="262"/>
      <c r="AHS2" s="262"/>
      <c r="AHT2" s="262"/>
      <c r="AHU2" s="262"/>
      <c r="AHV2" s="262"/>
      <c r="AHW2" s="262"/>
      <c r="AHX2" s="262"/>
      <c r="AHY2" s="262"/>
      <c r="AHZ2" s="262"/>
      <c r="AIA2" s="262"/>
      <c r="AIB2" s="262"/>
      <c r="AIC2" s="262"/>
      <c r="AID2" s="262"/>
      <c r="AIE2" s="262"/>
      <c r="AIF2" s="262"/>
      <c r="AIG2" s="262"/>
      <c r="AIH2" s="262"/>
      <c r="AII2" s="262"/>
      <c r="AIJ2" s="262"/>
      <c r="AIK2" s="262"/>
      <c r="AIL2" s="262"/>
      <c r="AIM2" s="262"/>
      <c r="AIN2" s="262"/>
      <c r="AIO2" s="262"/>
      <c r="AIP2" s="262"/>
      <c r="AIQ2" s="262"/>
      <c r="AIR2" s="262"/>
      <c r="AIS2" s="262"/>
      <c r="AIT2" s="262"/>
      <c r="AIU2" s="262"/>
      <c r="AIV2" s="262"/>
      <c r="AIW2" s="262"/>
      <c r="AIX2" s="262"/>
      <c r="AIY2" s="262"/>
      <c r="AIZ2" s="262"/>
      <c r="AJA2" s="262"/>
      <c r="AJB2" s="262"/>
      <c r="AJC2" s="262"/>
      <c r="AJD2" s="262"/>
      <c r="AJE2" s="262"/>
      <c r="AJF2" s="262"/>
      <c r="AJG2" s="262"/>
      <c r="AJH2" s="262"/>
      <c r="AJI2" s="262"/>
      <c r="AJJ2" s="262"/>
      <c r="AJK2" s="262"/>
      <c r="AJL2" s="262"/>
      <c r="AJM2" s="262"/>
      <c r="AJN2" s="262"/>
      <c r="AJO2" s="262"/>
      <c r="AJP2" s="262"/>
      <c r="AJQ2" s="262"/>
      <c r="AJR2" s="262"/>
      <c r="AJS2" s="262"/>
      <c r="AJT2" s="262"/>
      <c r="AJU2" s="262"/>
      <c r="AJV2" s="262"/>
      <c r="AJW2" s="262"/>
      <c r="AJX2" s="262"/>
      <c r="AJY2" s="262"/>
      <c r="AJZ2" s="262"/>
      <c r="AKA2" s="262"/>
      <c r="AKB2" s="262"/>
      <c r="AKC2" s="262"/>
      <c r="AKD2" s="262"/>
      <c r="AKE2" s="262"/>
      <c r="AKF2" s="262"/>
      <c r="AKG2" s="262"/>
      <c r="AKH2" s="262"/>
      <c r="AKI2" s="262"/>
      <c r="AKJ2" s="262"/>
      <c r="AKK2" s="262"/>
      <c r="AKL2" s="262"/>
      <c r="AKM2" s="262"/>
      <c r="AKN2" s="262"/>
      <c r="AKO2" s="262"/>
      <c r="AKP2" s="262"/>
      <c r="AKQ2" s="262"/>
      <c r="AKR2" s="262"/>
      <c r="AKS2" s="262"/>
      <c r="AKT2" s="262"/>
      <c r="AKU2" s="262"/>
      <c r="AKV2" s="262"/>
      <c r="AKW2" s="262"/>
      <c r="AKX2" s="262"/>
      <c r="AKY2" s="262"/>
      <c r="AKZ2" s="262"/>
      <c r="ALA2" s="262"/>
      <c r="ALB2" s="262"/>
      <c r="ALC2" s="262"/>
      <c r="ALD2" s="262"/>
      <c r="ALE2" s="262"/>
      <c r="ALF2" s="262"/>
      <c r="ALG2" s="262"/>
      <c r="ALH2" s="262"/>
      <c r="ALI2" s="262"/>
      <c r="ALJ2" s="262"/>
      <c r="ALK2" s="262"/>
      <c r="ALL2" s="262"/>
      <c r="ALM2" s="262"/>
      <c r="ALN2" s="262"/>
      <c r="ALO2" s="262"/>
      <c r="ALP2" s="262"/>
      <c r="ALQ2" s="262"/>
      <c r="ALR2" s="262"/>
      <c r="ALS2" s="262"/>
      <c r="ALT2" s="262"/>
      <c r="ALU2" s="262"/>
      <c r="ALV2" s="262"/>
      <c r="ALW2" s="262"/>
      <c r="ALX2" s="262"/>
      <c r="ALY2" s="262"/>
      <c r="ALZ2" s="262"/>
      <c r="AMA2" s="262"/>
      <c r="AMB2" s="262"/>
      <c r="AMC2" s="262"/>
      <c r="AMD2" s="262"/>
      <c r="AME2" s="262"/>
      <c r="AMF2" s="262"/>
      <c r="AMG2" s="262"/>
      <c r="AMH2" s="262"/>
      <c r="AMI2" s="262"/>
      <c r="AMJ2" s="262"/>
    </row>
    <row r="3" spans="1:1024" s="9" customFormat="1" ht="318" customHeight="1">
      <c r="A3" s="263" t="s">
        <v>2</v>
      </c>
      <c r="B3" s="263"/>
      <c r="C3" s="8"/>
    </row>
    <row r="4" spans="1:1024" s="11" customFormat="1" ht="25.5" customHeight="1">
      <c r="A4" s="10"/>
      <c r="B4" s="10"/>
      <c r="C4" s="10"/>
    </row>
    <row r="5" spans="1:1024" ht="27.75" customHeight="1">
      <c r="A5" s="262" t="s">
        <v>3</v>
      </c>
      <c r="B5" s="262"/>
      <c r="C5" s="262"/>
      <c r="D5" s="262"/>
      <c r="E5" s="262"/>
      <c r="F5" s="262"/>
    </row>
    <row r="6" spans="1:1024" ht="12.75" customHeight="1">
      <c r="A6" s="264" t="s">
        <v>4</v>
      </c>
      <c r="B6" s="264"/>
      <c r="C6" s="264"/>
      <c r="D6" s="6"/>
      <c r="E6" s="6"/>
      <c r="F6" s="6"/>
    </row>
    <row r="7" spans="1:1024" s="9" customFormat="1" ht="12.75">
      <c r="A7" s="12" t="s">
        <v>5</v>
      </c>
    </row>
    <row r="8" spans="1:1024" s="9" customFormat="1" ht="33" customHeight="1">
      <c r="A8" s="265" t="s">
        <v>6</v>
      </c>
      <c r="B8" s="265"/>
    </row>
    <row r="9" spans="1:1024" s="9" customFormat="1" ht="27" customHeight="1">
      <c r="A9" s="266" t="s">
        <v>7</v>
      </c>
      <c r="B9" s="266"/>
    </row>
    <row r="10" spans="1:1024" s="9" customFormat="1" ht="12.75">
      <c r="A10" s="13"/>
    </row>
    <row r="11" spans="1:1024" s="13" customFormat="1" ht="15" customHeight="1">
      <c r="A11" s="12" t="s">
        <v>8</v>
      </c>
    </row>
    <row r="12" spans="1:1024" s="9" customFormat="1" ht="151.5" customHeight="1">
      <c r="A12" s="266" t="s">
        <v>9</v>
      </c>
      <c r="B12" s="266"/>
      <c r="C12" s="14"/>
      <c r="D12" s="14"/>
    </row>
    <row r="13" spans="1:1024" s="9" customFormat="1" ht="14.25" customHeight="1">
      <c r="A13" s="5"/>
      <c r="B13" s="5"/>
    </row>
    <row r="14" spans="1:1024" s="9" customFormat="1" ht="12.75">
      <c r="A14" s="12" t="s">
        <v>10</v>
      </c>
    </row>
    <row r="15" spans="1:1024" s="9" customFormat="1" ht="46.5" customHeight="1">
      <c r="A15" s="266" t="s">
        <v>11</v>
      </c>
      <c r="B15" s="266"/>
    </row>
    <row r="16" spans="1:1024" s="9" customFormat="1" ht="30.75" customHeight="1">
      <c r="A16" s="266" t="s">
        <v>12</v>
      </c>
      <c r="B16" s="266"/>
    </row>
    <row r="17" spans="1:15" s="9" customFormat="1" ht="91.5" customHeight="1">
      <c r="A17" s="266" t="s">
        <v>13</v>
      </c>
      <c r="B17" s="266"/>
      <c r="C17" s="14"/>
      <c r="D17" s="14"/>
      <c r="E17" s="14"/>
      <c r="F17" s="14"/>
      <c r="G17" s="14"/>
      <c r="H17" s="14"/>
      <c r="I17" s="14"/>
      <c r="J17" s="14"/>
      <c r="K17" s="14"/>
      <c r="L17" s="14"/>
      <c r="M17" s="14"/>
    </row>
    <row r="18" spans="1:15" s="9" customFormat="1" ht="14.25" customHeight="1">
      <c r="A18" s="5"/>
      <c r="B18" s="15"/>
      <c r="C18" s="15"/>
      <c r="D18" s="15"/>
      <c r="E18" s="15"/>
      <c r="F18" s="15"/>
      <c r="G18" s="15"/>
      <c r="H18" s="15"/>
      <c r="I18" s="15"/>
      <c r="J18" s="15"/>
      <c r="K18" s="15"/>
      <c r="L18" s="15"/>
      <c r="M18" s="15"/>
    </row>
    <row r="19" spans="1:15" s="13" customFormat="1" ht="15" customHeight="1">
      <c r="A19" s="12" t="s">
        <v>14</v>
      </c>
    </row>
    <row r="20" spans="1:15" s="9" customFormat="1" ht="213.75" customHeight="1">
      <c r="A20" s="267" t="s">
        <v>15</v>
      </c>
      <c r="B20" s="267"/>
      <c r="C20" s="16"/>
      <c r="D20" s="16"/>
      <c r="E20" s="16"/>
      <c r="F20" s="16"/>
      <c r="G20" s="16"/>
      <c r="H20" s="16"/>
      <c r="I20" s="16"/>
      <c r="J20" s="16"/>
      <c r="K20" s="16"/>
      <c r="L20" s="16"/>
      <c r="M20" s="16"/>
      <c r="N20" s="16"/>
      <c r="O20" s="16"/>
    </row>
    <row r="21" spans="1:15" s="9" customFormat="1" ht="12.75">
      <c r="A21" s="3"/>
      <c r="B21" s="3"/>
      <c r="C21" s="3"/>
      <c r="D21" s="3"/>
      <c r="E21" s="3"/>
      <c r="F21" s="3"/>
      <c r="G21" s="3"/>
      <c r="H21" s="3"/>
      <c r="I21" s="3"/>
      <c r="J21" s="3"/>
      <c r="K21" s="3"/>
      <c r="L21" s="3"/>
      <c r="M21" s="3"/>
      <c r="N21" s="3"/>
      <c r="O21" s="3"/>
    </row>
    <row r="22" spans="1:15" s="9" customFormat="1" ht="16.5" customHeight="1">
      <c r="A22" s="268" t="s">
        <v>16</v>
      </c>
      <c r="B22" s="17" t="s">
        <v>17</v>
      </c>
      <c r="E22" s="3"/>
      <c r="F22" s="3"/>
      <c r="G22" s="3"/>
      <c r="H22" s="3"/>
      <c r="I22" s="3"/>
      <c r="J22" s="3"/>
      <c r="K22" s="3"/>
      <c r="L22" s="3"/>
      <c r="M22" s="3"/>
      <c r="N22" s="3"/>
      <c r="O22" s="3"/>
    </row>
    <row r="23" spans="1:15" s="9" customFormat="1" ht="63" customHeight="1">
      <c r="A23" s="268"/>
      <c r="B23" s="18" t="s">
        <v>18</v>
      </c>
      <c r="E23" s="3"/>
      <c r="F23" s="3"/>
      <c r="G23" s="3"/>
      <c r="H23" s="3"/>
      <c r="I23" s="3"/>
      <c r="J23" s="3"/>
      <c r="K23" s="3"/>
      <c r="L23" s="3"/>
      <c r="M23" s="3"/>
      <c r="N23" s="3"/>
      <c r="O23" s="3"/>
    </row>
    <row r="24" spans="1:15" s="9" customFormat="1" ht="12.75">
      <c r="A24" s="19" t="s">
        <v>19</v>
      </c>
      <c r="B24" s="20" t="s">
        <v>20</v>
      </c>
      <c r="C24" s="3"/>
      <c r="D24" s="3"/>
      <c r="E24" s="3"/>
      <c r="F24" s="3"/>
      <c r="G24" s="3"/>
      <c r="H24" s="3"/>
      <c r="I24" s="3"/>
      <c r="J24" s="3"/>
      <c r="K24" s="3"/>
      <c r="L24" s="3"/>
      <c r="M24" s="3"/>
      <c r="N24" s="3"/>
      <c r="O24" s="3"/>
    </row>
    <row r="25" spans="1:15" s="9" customFormat="1" ht="25.5">
      <c r="A25" s="19" t="s">
        <v>21</v>
      </c>
      <c r="B25" s="20" t="s">
        <v>22</v>
      </c>
      <c r="C25" s="3"/>
      <c r="D25" s="3"/>
      <c r="E25" s="3"/>
      <c r="F25" s="3"/>
      <c r="G25" s="3"/>
      <c r="H25" s="3"/>
      <c r="I25" s="3"/>
      <c r="J25" s="3"/>
      <c r="K25" s="3"/>
      <c r="L25" s="3"/>
      <c r="M25" s="3"/>
      <c r="N25" s="3"/>
      <c r="O25" s="3"/>
    </row>
    <row r="26" spans="1:15" s="9" customFormat="1" ht="27" customHeight="1">
      <c r="A26" s="269" t="s">
        <v>23</v>
      </c>
      <c r="B26" s="269"/>
      <c r="C26" s="3"/>
      <c r="D26" s="3"/>
      <c r="E26" s="3"/>
      <c r="F26" s="3"/>
      <c r="G26" s="3"/>
      <c r="H26" s="3"/>
      <c r="I26" s="3"/>
      <c r="J26" s="3"/>
      <c r="K26" s="3"/>
      <c r="L26" s="3"/>
      <c r="M26" s="3"/>
      <c r="N26" s="3"/>
      <c r="O26" s="3"/>
    </row>
    <row r="27" spans="1:15" s="9" customFormat="1" ht="61.5" customHeight="1">
      <c r="A27" s="270" t="s">
        <v>24</v>
      </c>
      <c r="B27" s="270"/>
      <c r="C27" s="21"/>
      <c r="D27" s="21"/>
      <c r="E27" s="21"/>
      <c r="F27" s="3"/>
      <c r="G27" s="3"/>
      <c r="H27" s="3"/>
      <c r="I27" s="3"/>
      <c r="J27" s="3"/>
      <c r="K27" s="3"/>
      <c r="L27" s="3"/>
      <c r="M27" s="3"/>
      <c r="N27" s="3"/>
      <c r="O27" s="3"/>
    </row>
    <row r="28" spans="1:15" s="9" customFormat="1" ht="18" customHeight="1">
      <c r="A28" s="269" t="s">
        <v>25</v>
      </c>
      <c r="B28" s="269"/>
      <c r="C28" s="269"/>
      <c r="D28" s="269"/>
      <c r="E28" s="3"/>
      <c r="F28" s="3"/>
      <c r="G28" s="3"/>
      <c r="H28" s="3"/>
      <c r="I28" s="3"/>
      <c r="J28" s="3"/>
      <c r="K28" s="3"/>
      <c r="L28" s="3"/>
      <c r="M28" s="3"/>
      <c r="N28" s="3"/>
      <c r="O28" s="3"/>
    </row>
    <row r="29" spans="1:15" s="271" customFormat="1" ht="21" customHeight="1">
      <c r="A29" s="271" t="s">
        <v>26</v>
      </c>
    </row>
    <row r="30" spans="1:15" s="9" customFormat="1" ht="18" customHeight="1">
      <c r="A30" s="268" t="s">
        <v>27</v>
      </c>
      <c r="B30" s="17" t="s">
        <v>17</v>
      </c>
      <c r="E30" s="3"/>
      <c r="F30" s="3"/>
      <c r="G30" s="3"/>
      <c r="H30" s="3"/>
      <c r="I30" s="3"/>
      <c r="J30" s="3"/>
      <c r="K30" s="3"/>
      <c r="L30" s="3"/>
      <c r="M30" s="3"/>
      <c r="N30" s="3"/>
      <c r="O30" s="3"/>
    </row>
    <row r="31" spans="1:15" s="9" customFormat="1" ht="37.5" customHeight="1">
      <c r="A31" s="268"/>
      <c r="B31" s="17" t="s">
        <v>28</v>
      </c>
      <c r="E31" s="3"/>
      <c r="F31" s="3"/>
      <c r="G31" s="3"/>
      <c r="H31" s="3"/>
      <c r="I31" s="3"/>
      <c r="J31" s="3"/>
      <c r="K31" s="3"/>
      <c r="L31" s="3"/>
      <c r="M31" s="3"/>
      <c r="N31" s="3"/>
      <c r="O31" s="3"/>
    </row>
    <row r="32" spans="1:15" s="9" customFormat="1" ht="18.75" customHeight="1">
      <c r="A32" s="22" t="s">
        <v>19</v>
      </c>
      <c r="B32" s="20" t="s">
        <v>20</v>
      </c>
      <c r="C32" s="23"/>
      <c r="D32" s="23"/>
      <c r="E32" s="3"/>
      <c r="F32" s="3"/>
      <c r="G32" s="3"/>
      <c r="H32" s="3"/>
      <c r="I32" s="3"/>
      <c r="J32" s="3"/>
      <c r="K32" s="3"/>
      <c r="L32" s="3"/>
      <c r="M32" s="3"/>
      <c r="N32" s="3"/>
      <c r="O32" s="3"/>
    </row>
    <row r="33" spans="1:1024" s="9" customFormat="1" ht="94.5" customHeight="1">
      <c r="A33" s="19" t="s">
        <v>29</v>
      </c>
      <c r="B33" s="20" t="s">
        <v>30</v>
      </c>
      <c r="C33" s="23"/>
      <c r="D33" s="23"/>
      <c r="E33" s="3"/>
      <c r="F33" s="3"/>
      <c r="G33" s="3"/>
      <c r="H33" s="3"/>
      <c r="I33" s="3"/>
      <c r="J33" s="3"/>
      <c r="K33" s="3"/>
      <c r="L33" s="3"/>
      <c r="M33" s="3"/>
      <c r="N33" s="3"/>
      <c r="O33" s="3"/>
    </row>
    <row r="34" spans="1:1024" s="9" customFormat="1" ht="36.75" customHeight="1">
      <c r="A34" s="269" t="s">
        <v>31</v>
      </c>
      <c r="B34" s="269"/>
      <c r="C34" s="269"/>
      <c r="D34" s="269"/>
      <c r="E34" s="3"/>
      <c r="F34" s="3"/>
      <c r="G34" s="3"/>
      <c r="H34" s="3"/>
      <c r="I34" s="3"/>
      <c r="J34" s="3"/>
      <c r="K34" s="3"/>
      <c r="L34" s="3"/>
      <c r="M34" s="3"/>
      <c r="N34" s="3"/>
      <c r="O34" s="3"/>
    </row>
    <row r="35" spans="1:1024" s="4" customFormat="1" ht="43.5" customHeight="1">
      <c r="A35" s="270" t="s">
        <v>32</v>
      </c>
      <c r="B35" s="270"/>
      <c r="C35" s="21"/>
      <c r="D35" s="21"/>
    </row>
    <row r="36" spans="1:1024" s="6" customFormat="1" ht="45.75" customHeight="1">
      <c r="A36" s="262" t="s">
        <v>33</v>
      </c>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2"/>
      <c r="BR36" s="262"/>
      <c r="BS36" s="262"/>
      <c r="BT36" s="262"/>
      <c r="BU36" s="262"/>
      <c r="BV36" s="262"/>
      <c r="BW36" s="262"/>
      <c r="BX36" s="262"/>
      <c r="BY36" s="262"/>
      <c r="BZ36" s="262"/>
      <c r="CA36" s="262"/>
      <c r="CB36" s="262"/>
      <c r="CC36" s="262"/>
      <c r="CD36" s="262"/>
      <c r="CE36" s="262"/>
      <c r="CF36" s="262"/>
      <c r="CG36" s="262"/>
      <c r="CH36" s="262"/>
      <c r="CI36" s="262"/>
      <c r="CJ36" s="262"/>
      <c r="CK36" s="262"/>
      <c r="CL36" s="262"/>
      <c r="CM36" s="262"/>
      <c r="CN36" s="262"/>
      <c r="CO36" s="262"/>
      <c r="CP36" s="262"/>
      <c r="CQ36" s="262"/>
      <c r="CR36" s="262"/>
      <c r="CS36" s="262"/>
      <c r="CT36" s="262"/>
      <c r="CU36" s="262"/>
      <c r="CV36" s="262"/>
      <c r="CW36" s="262"/>
      <c r="CX36" s="262"/>
      <c r="CY36" s="262"/>
      <c r="CZ36" s="262"/>
      <c r="DA36" s="262"/>
      <c r="DB36" s="262"/>
      <c r="DC36" s="262"/>
      <c r="DD36" s="262"/>
      <c r="DE36" s="262"/>
      <c r="DF36" s="262"/>
      <c r="DG36" s="262"/>
      <c r="DH36" s="262"/>
      <c r="DI36" s="262"/>
      <c r="DJ36" s="262"/>
      <c r="DK36" s="262"/>
      <c r="DL36" s="262"/>
      <c r="DM36" s="262"/>
      <c r="DN36" s="262"/>
      <c r="DO36" s="262"/>
      <c r="DP36" s="262"/>
      <c r="DQ36" s="262"/>
      <c r="DR36" s="262"/>
      <c r="DS36" s="262"/>
      <c r="DT36" s="262"/>
      <c r="DU36" s="262"/>
      <c r="DV36" s="262"/>
      <c r="DW36" s="262"/>
      <c r="DX36" s="262"/>
      <c r="DY36" s="262"/>
      <c r="DZ36" s="262"/>
      <c r="EA36" s="262"/>
      <c r="EB36" s="262"/>
      <c r="EC36" s="262"/>
      <c r="ED36" s="262"/>
      <c r="EE36" s="262"/>
      <c r="EF36" s="262"/>
      <c r="EG36" s="262"/>
      <c r="EH36" s="262"/>
      <c r="EI36" s="262"/>
      <c r="EJ36" s="262"/>
      <c r="EK36" s="262"/>
      <c r="EL36" s="262"/>
      <c r="EM36" s="262"/>
      <c r="EN36" s="262"/>
      <c r="EO36" s="262"/>
      <c r="EP36" s="262"/>
      <c r="EQ36" s="262"/>
      <c r="ER36" s="262"/>
      <c r="ES36" s="262"/>
      <c r="ET36" s="262"/>
      <c r="EU36" s="262"/>
      <c r="EV36" s="262"/>
      <c r="EW36" s="262"/>
      <c r="EX36" s="262"/>
      <c r="EY36" s="262"/>
      <c r="EZ36" s="262"/>
      <c r="FA36" s="262"/>
      <c r="FB36" s="262"/>
      <c r="FC36" s="262"/>
      <c r="FD36" s="262"/>
      <c r="FE36" s="262"/>
      <c r="FF36" s="262"/>
      <c r="FG36" s="262"/>
      <c r="FH36" s="262"/>
      <c r="FI36" s="262"/>
      <c r="FJ36" s="262"/>
      <c r="FK36" s="262"/>
      <c r="FL36" s="262"/>
      <c r="FM36" s="262"/>
      <c r="FN36" s="262"/>
      <c r="FO36" s="262"/>
      <c r="FP36" s="262"/>
      <c r="FQ36" s="262"/>
      <c r="FR36" s="262"/>
      <c r="FS36" s="262"/>
      <c r="FT36" s="262"/>
      <c r="FU36" s="262"/>
      <c r="FV36" s="262"/>
      <c r="FW36" s="262"/>
      <c r="FX36" s="262"/>
      <c r="FY36" s="262"/>
      <c r="FZ36" s="262"/>
      <c r="GA36" s="262"/>
      <c r="GB36" s="262"/>
      <c r="GC36" s="262"/>
      <c r="GD36" s="262"/>
      <c r="GE36" s="262"/>
      <c r="GF36" s="262"/>
      <c r="GG36" s="262"/>
      <c r="GH36" s="262"/>
      <c r="GI36" s="262"/>
      <c r="GJ36" s="262"/>
      <c r="GK36" s="262"/>
      <c r="GL36" s="262"/>
      <c r="GM36" s="262"/>
      <c r="GN36" s="262"/>
      <c r="GO36" s="262"/>
      <c r="GP36" s="262"/>
      <c r="GQ36" s="262"/>
      <c r="GR36" s="262"/>
      <c r="GS36" s="262"/>
      <c r="GT36" s="262"/>
      <c r="GU36" s="262"/>
      <c r="GV36" s="262"/>
      <c r="GW36" s="262"/>
      <c r="GX36" s="262"/>
      <c r="GY36" s="262"/>
      <c r="GZ36" s="262"/>
      <c r="HA36" s="262"/>
      <c r="HB36" s="262"/>
      <c r="HC36" s="262"/>
      <c r="HD36" s="262"/>
      <c r="HE36" s="262"/>
      <c r="HF36" s="262"/>
      <c r="HG36" s="262"/>
      <c r="HH36" s="262"/>
      <c r="HI36" s="262"/>
      <c r="HJ36" s="262"/>
      <c r="HK36" s="262"/>
      <c r="HL36" s="262"/>
      <c r="HM36" s="262"/>
      <c r="HN36" s="262"/>
      <c r="HO36" s="262"/>
      <c r="HP36" s="262"/>
      <c r="HQ36" s="262"/>
      <c r="HR36" s="262"/>
      <c r="HS36" s="262"/>
      <c r="HT36" s="262"/>
      <c r="HU36" s="262"/>
      <c r="HV36" s="262"/>
      <c r="HW36" s="262"/>
      <c r="HX36" s="262"/>
      <c r="HY36" s="262"/>
      <c r="HZ36" s="262"/>
      <c r="IA36" s="262"/>
      <c r="IB36" s="262"/>
      <c r="IC36" s="262"/>
      <c r="ID36" s="262"/>
      <c r="IE36" s="262"/>
      <c r="IF36" s="262"/>
      <c r="IG36" s="262"/>
      <c r="IH36" s="262"/>
      <c r="II36" s="262"/>
      <c r="IJ36" s="262"/>
      <c r="IK36" s="262"/>
      <c r="IL36" s="262"/>
      <c r="IM36" s="262"/>
      <c r="IN36" s="262"/>
      <c r="IO36" s="262"/>
      <c r="IP36" s="262"/>
      <c r="IQ36" s="262"/>
      <c r="IR36" s="262"/>
      <c r="IS36" s="262"/>
      <c r="IT36" s="262"/>
      <c r="IU36" s="262"/>
      <c r="IV36" s="262"/>
      <c r="IW36" s="262"/>
      <c r="IX36" s="262"/>
      <c r="IY36" s="262"/>
      <c r="IZ36" s="262"/>
      <c r="JA36" s="262"/>
      <c r="JB36" s="262"/>
      <c r="JC36" s="262"/>
      <c r="JD36" s="262"/>
      <c r="JE36" s="262"/>
      <c r="JF36" s="262"/>
      <c r="JG36" s="262"/>
      <c r="JH36" s="262"/>
      <c r="JI36" s="262"/>
      <c r="JJ36" s="262"/>
      <c r="JK36" s="262"/>
      <c r="JL36" s="262"/>
      <c r="JM36" s="262"/>
      <c r="JN36" s="262"/>
      <c r="JO36" s="262"/>
      <c r="JP36" s="262"/>
      <c r="JQ36" s="262"/>
      <c r="JR36" s="262"/>
      <c r="JS36" s="262"/>
      <c r="JT36" s="262"/>
      <c r="JU36" s="262"/>
      <c r="JV36" s="262"/>
      <c r="JW36" s="262"/>
      <c r="JX36" s="262"/>
      <c r="JY36" s="262"/>
      <c r="JZ36" s="262"/>
      <c r="KA36" s="262"/>
      <c r="KB36" s="262"/>
      <c r="KC36" s="262"/>
      <c r="KD36" s="262"/>
      <c r="KE36" s="262"/>
      <c r="KF36" s="262"/>
      <c r="KG36" s="262"/>
      <c r="KH36" s="262"/>
      <c r="KI36" s="262"/>
      <c r="KJ36" s="262"/>
      <c r="KK36" s="262"/>
      <c r="KL36" s="262"/>
      <c r="KM36" s="262"/>
      <c r="KN36" s="262"/>
      <c r="KO36" s="262"/>
      <c r="KP36" s="262"/>
      <c r="KQ36" s="262"/>
      <c r="KR36" s="262"/>
      <c r="KS36" s="262"/>
      <c r="KT36" s="262"/>
      <c r="KU36" s="262"/>
      <c r="KV36" s="262"/>
      <c r="KW36" s="262"/>
      <c r="KX36" s="262"/>
      <c r="KY36" s="262"/>
      <c r="KZ36" s="262"/>
      <c r="LA36" s="262"/>
      <c r="LB36" s="262"/>
      <c r="LC36" s="262"/>
      <c r="LD36" s="262"/>
      <c r="LE36" s="262"/>
      <c r="LF36" s="262"/>
      <c r="LG36" s="262"/>
      <c r="LH36" s="262"/>
      <c r="LI36" s="262"/>
      <c r="LJ36" s="262"/>
      <c r="LK36" s="262"/>
      <c r="LL36" s="262"/>
      <c r="LM36" s="262"/>
      <c r="LN36" s="262"/>
      <c r="LO36" s="262"/>
      <c r="LP36" s="262"/>
      <c r="LQ36" s="262"/>
      <c r="LR36" s="262"/>
      <c r="LS36" s="262"/>
      <c r="LT36" s="262"/>
      <c r="LU36" s="262"/>
      <c r="LV36" s="262"/>
      <c r="LW36" s="262"/>
      <c r="LX36" s="262"/>
      <c r="LY36" s="262"/>
      <c r="LZ36" s="262"/>
      <c r="MA36" s="262"/>
      <c r="MB36" s="262"/>
      <c r="MC36" s="262"/>
      <c r="MD36" s="262"/>
      <c r="ME36" s="262"/>
      <c r="MF36" s="262"/>
      <c r="MG36" s="262"/>
      <c r="MH36" s="262"/>
      <c r="MI36" s="262"/>
      <c r="MJ36" s="262"/>
      <c r="MK36" s="262"/>
      <c r="ML36" s="262"/>
      <c r="MM36" s="262"/>
      <c r="MN36" s="262"/>
      <c r="MO36" s="262"/>
      <c r="MP36" s="262"/>
      <c r="MQ36" s="262"/>
      <c r="MR36" s="262"/>
      <c r="MS36" s="262"/>
      <c r="MT36" s="262"/>
      <c r="MU36" s="262"/>
      <c r="MV36" s="262"/>
      <c r="MW36" s="262"/>
      <c r="MX36" s="262"/>
      <c r="MY36" s="262"/>
      <c r="MZ36" s="262"/>
      <c r="NA36" s="262"/>
      <c r="NB36" s="262"/>
      <c r="NC36" s="262"/>
      <c r="ND36" s="262"/>
      <c r="NE36" s="262"/>
      <c r="NF36" s="262"/>
      <c r="NG36" s="262"/>
      <c r="NH36" s="262"/>
      <c r="NI36" s="262"/>
      <c r="NJ36" s="262"/>
      <c r="NK36" s="262"/>
      <c r="NL36" s="262"/>
      <c r="NM36" s="262"/>
      <c r="NN36" s="262"/>
      <c r="NO36" s="262"/>
      <c r="NP36" s="262"/>
      <c r="NQ36" s="262"/>
      <c r="NR36" s="262"/>
      <c r="NS36" s="262"/>
      <c r="NT36" s="262"/>
      <c r="NU36" s="262"/>
      <c r="NV36" s="262"/>
      <c r="NW36" s="262"/>
      <c r="NX36" s="262"/>
      <c r="NY36" s="262"/>
      <c r="NZ36" s="262"/>
      <c r="OA36" s="262"/>
      <c r="OB36" s="262"/>
      <c r="OC36" s="262"/>
      <c r="OD36" s="262"/>
      <c r="OE36" s="262"/>
      <c r="OF36" s="262"/>
      <c r="OG36" s="262"/>
      <c r="OH36" s="262"/>
      <c r="OI36" s="262"/>
      <c r="OJ36" s="262"/>
      <c r="OK36" s="262"/>
      <c r="OL36" s="262"/>
      <c r="OM36" s="262"/>
      <c r="ON36" s="262"/>
      <c r="OO36" s="262"/>
      <c r="OP36" s="262"/>
      <c r="OQ36" s="262"/>
      <c r="OR36" s="262"/>
      <c r="OS36" s="262"/>
      <c r="OT36" s="262"/>
      <c r="OU36" s="262"/>
      <c r="OV36" s="262"/>
      <c r="OW36" s="262"/>
      <c r="OX36" s="262"/>
      <c r="OY36" s="262"/>
      <c r="OZ36" s="262"/>
      <c r="PA36" s="262"/>
      <c r="PB36" s="262"/>
      <c r="PC36" s="262"/>
      <c r="PD36" s="262"/>
      <c r="PE36" s="262"/>
      <c r="PF36" s="262"/>
      <c r="PG36" s="262"/>
      <c r="PH36" s="262"/>
      <c r="PI36" s="262"/>
      <c r="PJ36" s="262"/>
      <c r="PK36" s="262"/>
      <c r="PL36" s="262"/>
      <c r="PM36" s="262"/>
      <c r="PN36" s="262"/>
      <c r="PO36" s="262"/>
      <c r="PP36" s="262"/>
      <c r="PQ36" s="262"/>
      <c r="PR36" s="262"/>
      <c r="PS36" s="262"/>
      <c r="PT36" s="262"/>
      <c r="PU36" s="262"/>
      <c r="PV36" s="262"/>
      <c r="PW36" s="262"/>
      <c r="PX36" s="262"/>
      <c r="PY36" s="262"/>
      <c r="PZ36" s="262"/>
      <c r="QA36" s="262"/>
      <c r="QB36" s="262"/>
      <c r="QC36" s="262"/>
      <c r="QD36" s="262"/>
      <c r="QE36" s="262"/>
      <c r="QF36" s="262"/>
      <c r="QG36" s="262"/>
      <c r="QH36" s="262"/>
      <c r="QI36" s="262"/>
      <c r="QJ36" s="262"/>
      <c r="QK36" s="262"/>
      <c r="QL36" s="262"/>
      <c r="QM36" s="262"/>
      <c r="QN36" s="262"/>
      <c r="QO36" s="262"/>
      <c r="QP36" s="262"/>
      <c r="QQ36" s="262"/>
      <c r="QR36" s="262"/>
      <c r="QS36" s="262"/>
      <c r="QT36" s="262"/>
      <c r="QU36" s="262"/>
      <c r="QV36" s="262"/>
      <c r="QW36" s="262"/>
      <c r="QX36" s="262"/>
      <c r="QY36" s="262"/>
      <c r="QZ36" s="262"/>
      <c r="RA36" s="262"/>
      <c r="RB36" s="262"/>
      <c r="RC36" s="262"/>
      <c r="RD36" s="262"/>
      <c r="RE36" s="262"/>
      <c r="RF36" s="262"/>
      <c r="RG36" s="262"/>
      <c r="RH36" s="262"/>
      <c r="RI36" s="262"/>
      <c r="RJ36" s="262"/>
      <c r="RK36" s="262"/>
      <c r="RL36" s="262"/>
      <c r="RM36" s="262"/>
      <c r="RN36" s="262"/>
      <c r="RO36" s="262"/>
      <c r="RP36" s="262"/>
      <c r="RQ36" s="262"/>
      <c r="RR36" s="262"/>
      <c r="RS36" s="262"/>
      <c r="RT36" s="262"/>
      <c r="RU36" s="262"/>
      <c r="RV36" s="262"/>
      <c r="RW36" s="262"/>
      <c r="RX36" s="262"/>
      <c r="RY36" s="262"/>
      <c r="RZ36" s="262"/>
      <c r="SA36" s="262"/>
      <c r="SB36" s="262"/>
      <c r="SC36" s="262"/>
      <c r="SD36" s="262"/>
      <c r="SE36" s="262"/>
      <c r="SF36" s="262"/>
      <c r="SG36" s="262"/>
      <c r="SH36" s="262"/>
      <c r="SI36" s="262"/>
      <c r="SJ36" s="262"/>
      <c r="SK36" s="262"/>
      <c r="SL36" s="262"/>
      <c r="SM36" s="262"/>
      <c r="SN36" s="262"/>
      <c r="SO36" s="262"/>
      <c r="SP36" s="262"/>
      <c r="SQ36" s="262"/>
      <c r="SR36" s="262"/>
      <c r="SS36" s="262"/>
      <c r="ST36" s="262"/>
      <c r="SU36" s="262"/>
      <c r="SV36" s="262"/>
      <c r="SW36" s="262"/>
      <c r="SX36" s="262"/>
      <c r="SY36" s="262"/>
      <c r="SZ36" s="262"/>
      <c r="TA36" s="262"/>
      <c r="TB36" s="262"/>
      <c r="TC36" s="262"/>
      <c r="TD36" s="262"/>
      <c r="TE36" s="262"/>
      <c r="TF36" s="262"/>
      <c r="TG36" s="262"/>
      <c r="TH36" s="262"/>
      <c r="TI36" s="262"/>
      <c r="TJ36" s="262"/>
      <c r="TK36" s="262"/>
      <c r="TL36" s="262"/>
      <c r="TM36" s="262"/>
      <c r="TN36" s="262"/>
      <c r="TO36" s="262"/>
      <c r="TP36" s="262"/>
      <c r="TQ36" s="262"/>
      <c r="TR36" s="262"/>
      <c r="TS36" s="262"/>
      <c r="TT36" s="262"/>
      <c r="TU36" s="262"/>
      <c r="TV36" s="262"/>
      <c r="TW36" s="262"/>
      <c r="TX36" s="262"/>
      <c r="TY36" s="262"/>
      <c r="TZ36" s="262"/>
      <c r="UA36" s="262"/>
      <c r="UB36" s="262"/>
      <c r="UC36" s="262"/>
      <c r="UD36" s="262"/>
      <c r="UE36" s="262"/>
      <c r="UF36" s="262"/>
      <c r="UG36" s="262"/>
      <c r="UH36" s="262"/>
      <c r="UI36" s="262"/>
      <c r="UJ36" s="262"/>
      <c r="UK36" s="262"/>
      <c r="UL36" s="262"/>
      <c r="UM36" s="262"/>
      <c r="UN36" s="262"/>
      <c r="UO36" s="262"/>
      <c r="UP36" s="262"/>
      <c r="UQ36" s="262"/>
      <c r="UR36" s="262"/>
      <c r="US36" s="262"/>
      <c r="UT36" s="262"/>
      <c r="UU36" s="262"/>
      <c r="UV36" s="262"/>
      <c r="UW36" s="262"/>
      <c r="UX36" s="262"/>
      <c r="UY36" s="262"/>
      <c r="UZ36" s="262"/>
      <c r="VA36" s="262"/>
      <c r="VB36" s="262"/>
      <c r="VC36" s="262"/>
      <c r="VD36" s="262"/>
      <c r="VE36" s="262"/>
      <c r="VF36" s="262"/>
      <c r="VG36" s="262"/>
      <c r="VH36" s="262"/>
      <c r="VI36" s="262"/>
      <c r="VJ36" s="262"/>
      <c r="VK36" s="262"/>
      <c r="VL36" s="262"/>
      <c r="VM36" s="262"/>
      <c r="VN36" s="262"/>
      <c r="VO36" s="262"/>
      <c r="VP36" s="262"/>
      <c r="VQ36" s="262"/>
      <c r="VR36" s="262"/>
      <c r="VS36" s="262"/>
      <c r="VT36" s="262"/>
      <c r="VU36" s="262"/>
      <c r="VV36" s="262"/>
      <c r="VW36" s="262"/>
      <c r="VX36" s="262"/>
      <c r="VY36" s="262"/>
      <c r="VZ36" s="262"/>
      <c r="WA36" s="262"/>
      <c r="WB36" s="262"/>
      <c r="WC36" s="262"/>
      <c r="WD36" s="262"/>
      <c r="WE36" s="262"/>
      <c r="WF36" s="262"/>
      <c r="WG36" s="262"/>
      <c r="WH36" s="262"/>
      <c r="WI36" s="262"/>
      <c r="WJ36" s="262"/>
      <c r="WK36" s="262"/>
      <c r="WL36" s="262"/>
      <c r="WM36" s="262"/>
      <c r="WN36" s="262"/>
      <c r="WO36" s="262"/>
      <c r="WP36" s="262"/>
      <c r="WQ36" s="262"/>
      <c r="WR36" s="262"/>
      <c r="WS36" s="262"/>
      <c r="WT36" s="262"/>
      <c r="WU36" s="262"/>
      <c r="WV36" s="262"/>
      <c r="WW36" s="262"/>
      <c r="WX36" s="262"/>
      <c r="WY36" s="262"/>
      <c r="WZ36" s="262"/>
      <c r="XA36" s="262"/>
      <c r="XB36" s="262"/>
      <c r="XC36" s="262"/>
      <c r="XD36" s="262"/>
      <c r="XE36" s="262"/>
      <c r="XF36" s="262"/>
      <c r="XG36" s="262"/>
      <c r="XH36" s="262"/>
      <c r="XI36" s="262"/>
      <c r="XJ36" s="262"/>
      <c r="XK36" s="262"/>
      <c r="XL36" s="262"/>
      <c r="XM36" s="262"/>
      <c r="XN36" s="262"/>
      <c r="XO36" s="262"/>
      <c r="XP36" s="262"/>
      <c r="XQ36" s="262"/>
      <c r="XR36" s="262"/>
      <c r="XS36" s="262"/>
      <c r="XT36" s="262"/>
      <c r="XU36" s="262"/>
      <c r="XV36" s="262"/>
      <c r="XW36" s="262"/>
      <c r="XX36" s="262"/>
      <c r="XY36" s="262"/>
      <c r="XZ36" s="262"/>
      <c r="YA36" s="262"/>
      <c r="YB36" s="262"/>
      <c r="YC36" s="262"/>
      <c r="YD36" s="262"/>
      <c r="YE36" s="262"/>
      <c r="YF36" s="262"/>
      <c r="YG36" s="262"/>
      <c r="YH36" s="262"/>
      <c r="YI36" s="262"/>
      <c r="YJ36" s="262"/>
      <c r="YK36" s="262"/>
      <c r="YL36" s="262"/>
      <c r="YM36" s="262"/>
      <c r="YN36" s="262"/>
      <c r="YO36" s="262"/>
      <c r="YP36" s="262"/>
      <c r="YQ36" s="262"/>
      <c r="YR36" s="262"/>
      <c r="YS36" s="262"/>
      <c r="YT36" s="262"/>
      <c r="YU36" s="262"/>
      <c r="YV36" s="262"/>
      <c r="YW36" s="262"/>
      <c r="YX36" s="262"/>
      <c r="YY36" s="262"/>
      <c r="YZ36" s="262"/>
      <c r="ZA36" s="262"/>
      <c r="ZB36" s="262"/>
      <c r="ZC36" s="262"/>
      <c r="ZD36" s="262"/>
      <c r="ZE36" s="262"/>
      <c r="ZF36" s="262"/>
      <c r="ZG36" s="262"/>
      <c r="ZH36" s="262"/>
      <c r="ZI36" s="262"/>
      <c r="ZJ36" s="262"/>
      <c r="ZK36" s="262"/>
      <c r="ZL36" s="262"/>
      <c r="ZM36" s="262"/>
      <c r="ZN36" s="262"/>
      <c r="ZO36" s="262"/>
      <c r="ZP36" s="262"/>
      <c r="ZQ36" s="262"/>
      <c r="ZR36" s="262"/>
      <c r="ZS36" s="262"/>
      <c r="ZT36" s="262"/>
      <c r="ZU36" s="262"/>
      <c r="ZV36" s="262"/>
      <c r="ZW36" s="262"/>
      <c r="ZX36" s="262"/>
      <c r="ZY36" s="262"/>
      <c r="ZZ36" s="262"/>
      <c r="AAA36" s="262"/>
      <c r="AAB36" s="262"/>
      <c r="AAC36" s="262"/>
      <c r="AAD36" s="262"/>
      <c r="AAE36" s="262"/>
      <c r="AAF36" s="262"/>
      <c r="AAG36" s="262"/>
      <c r="AAH36" s="262"/>
      <c r="AAI36" s="262"/>
      <c r="AAJ36" s="262"/>
      <c r="AAK36" s="262"/>
      <c r="AAL36" s="262"/>
      <c r="AAM36" s="262"/>
      <c r="AAN36" s="262"/>
      <c r="AAO36" s="262"/>
      <c r="AAP36" s="262"/>
      <c r="AAQ36" s="262"/>
      <c r="AAR36" s="262"/>
      <c r="AAS36" s="262"/>
      <c r="AAT36" s="262"/>
      <c r="AAU36" s="262"/>
      <c r="AAV36" s="262"/>
      <c r="AAW36" s="262"/>
      <c r="AAX36" s="262"/>
      <c r="AAY36" s="262"/>
      <c r="AAZ36" s="262"/>
      <c r="ABA36" s="262"/>
      <c r="ABB36" s="262"/>
      <c r="ABC36" s="262"/>
      <c r="ABD36" s="262"/>
      <c r="ABE36" s="262"/>
      <c r="ABF36" s="262"/>
      <c r="ABG36" s="262"/>
      <c r="ABH36" s="262"/>
      <c r="ABI36" s="262"/>
      <c r="ABJ36" s="262"/>
      <c r="ABK36" s="262"/>
      <c r="ABL36" s="262"/>
      <c r="ABM36" s="262"/>
      <c r="ABN36" s="262"/>
      <c r="ABO36" s="262"/>
      <c r="ABP36" s="262"/>
      <c r="ABQ36" s="262"/>
      <c r="ABR36" s="262"/>
      <c r="ABS36" s="262"/>
      <c r="ABT36" s="262"/>
      <c r="ABU36" s="262"/>
      <c r="ABV36" s="262"/>
      <c r="ABW36" s="262"/>
      <c r="ABX36" s="262"/>
      <c r="ABY36" s="262"/>
      <c r="ABZ36" s="262"/>
      <c r="ACA36" s="262"/>
      <c r="ACB36" s="262"/>
      <c r="ACC36" s="262"/>
      <c r="ACD36" s="262"/>
      <c r="ACE36" s="262"/>
      <c r="ACF36" s="262"/>
      <c r="ACG36" s="262"/>
      <c r="ACH36" s="262"/>
      <c r="ACI36" s="262"/>
      <c r="ACJ36" s="262"/>
      <c r="ACK36" s="262"/>
      <c r="ACL36" s="262"/>
      <c r="ACM36" s="262"/>
      <c r="ACN36" s="262"/>
      <c r="ACO36" s="262"/>
      <c r="ACP36" s="262"/>
      <c r="ACQ36" s="262"/>
      <c r="ACR36" s="262"/>
      <c r="ACS36" s="262"/>
      <c r="ACT36" s="262"/>
      <c r="ACU36" s="262"/>
      <c r="ACV36" s="262"/>
      <c r="ACW36" s="262"/>
      <c r="ACX36" s="262"/>
      <c r="ACY36" s="262"/>
      <c r="ACZ36" s="262"/>
      <c r="ADA36" s="262"/>
      <c r="ADB36" s="262"/>
      <c r="ADC36" s="262"/>
      <c r="ADD36" s="262"/>
      <c r="ADE36" s="262"/>
      <c r="ADF36" s="262"/>
      <c r="ADG36" s="262"/>
      <c r="ADH36" s="262"/>
      <c r="ADI36" s="262"/>
      <c r="ADJ36" s="262"/>
      <c r="ADK36" s="262"/>
      <c r="ADL36" s="262"/>
      <c r="ADM36" s="262"/>
      <c r="ADN36" s="262"/>
      <c r="ADO36" s="262"/>
      <c r="ADP36" s="262"/>
      <c r="ADQ36" s="262"/>
      <c r="ADR36" s="262"/>
      <c r="ADS36" s="262"/>
      <c r="ADT36" s="262"/>
      <c r="ADU36" s="262"/>
      <c r="ADV36" s="262"/>
      <c r="ADW36" s="262"/>
      <c r="ADX36" s="262"/>
      <c r="ADY36" s="262"/>
      <c r="ADZ36" s="262"/>
      <c r="AEA36" s="262"/>
      <c r="AEB36" s="262"/>
      <c r="AEC36" s="262"/>
      <c r="AED36" s="262"/>
      <c r="AEE36" s="262"/>
      <c r="AEF36" s="262"/>
      <c r="AEG36" s="262"/>
      <c r="AEH36" s="262"/>
      <c r="AEI36" s="262"/>
      <c r="AEJ36" s="262"/>
      <c r="AEK36" s="262"/>
      <c r="AEL36" s="262"/>
      <c r="AEM36" s="262"/>
      <c r="AEN36" s="262"/>
      <c r="AEO36" s="262"/>
      <c r="AEP36" s="262"/>
      <c r="AEQ36" s="262"/>
      <c r="AER36" s="262"/>
      <c r="AES36" s="262"/>
      <c r="AET36" s="262"/>
      <c r="AEU36" s="262"/>
      <c r="AEV36" s="262"/>
      <c r="AEW36" s="262"/>
      <c r="AEX36" s="262"/>
      <c r="AEY36" s="262"/>
      <c r="AEZ36" s="262"/>
      <c r="AFA36" s="262"/>
      <c r="AFB36" s="262"/>
      <c r="AFC36" s="262"/>
      <c r="AFD36" s="262"/>
      <c r="AFE36" s="262"/>
      <c r="AFF36" s="262"/>
      <c r="AFG36" s="262"/>
      <c r="AFH36" s="262"/>
      <c r="AFI36" s="262"/>
      <c r="AFJ36" s="262"/>
      <c r="AFK36" s="262"/>
      <c r="AFL36" s="262"/>
      <c r="AFM36" s="262"/>
      <c r="AFN36" s="262"/>
      <c r="AFO36" s="262"/>
      <c r="AFP36" s="262"/>
      <c r="AFQ36" s="262"/>
      <c r="AFR36" s="262"/>
      <c r="AFS36" s="262"/>
      <c r="AFT36" s="262"/>
      <c r="AFU36" s="262"/>
      <c r="AFV36" s="262"/>
      <c r="AFW36" s="262"/>
      <c r="AFX36" s="262"/>
      <c r="AFY36" s="262"/>
      <c r="AFZ36" s="262"/>
      <c r="AGA36" s="262"/>
      <c r="AGB36" s="262"/>
      <c r="AGC36" s="262"/>
      <c r="AGD36" s="262"/>
      <c r="AGE36" s="262"/>
      <c r="AGF36" s="262"/>
      <c r="AGG36" s="262"/>
      <c r="AGH36" s="262"/>
      <c r="AGI36" s="262"/>
      <c r="AGJ36" s="262"/>
      <c r="AGK36" s="262"/>
      <c r="AGL36" s="262"/>
      <c r="AGM36" s="262"/>
      <c r="AGN36" s="262"/>
      <c r="AGO36" s="262"/>
      <c r="AGP36" s="262"/>
      <c r="AGQ36" s="262"/>
      <c r="AGR36" s="262"/>
      <c r="AGS36" s="262"/>
      <c r="AGT36" s="262"/>
      <c r="AGU36" s="262"/>
      <c r="AGV36" s="262"/>
      <c r="AGW36" s="262"/>
      <c r="AGX36" s="262"/>
      <c r="AGY36" s="262"/>
      <c r="AGZ36" s="262"/>
      <c r="AHA36" s="262"/>
      <c r="AHB36" s="262"/>
      <c r="AHC36" s="262"/>
      <c r="AHD36" s="262"/>
      <c r="AHE36" s="262"/>
      <c r="AHF36" s="262"/>
      <c r="AHG36" s="262"/>
      <c r="AHH36" s="262"/>
      <c r="AHI36" s="262"/>
      <c r="AHJ36" s="262"/>
      <c r="AHK36" s="262"/>
      <c r="AHL36" s="262"/>
      <c r="AHM36" s="262"/>
      <c r="AHN36" s="262"/>
      <c r="AHO36" s="262"/>
      <c r="AHP36" s="262"/>
      <c r="AHQ36" s="262"/>
      <c r="AHR36" s="262"/>
      <c r="AHS36" s="262"/>
      <c r="AHT36" s="262"/>
      <c r="AHU36" s="262"/>
      <c r="AHV36" s="262"/>
      <c r="AHW36" s="262"/>
      <c r="AHX36" s="262"/>
      <c r="AHY36" s="262"/>
      <c r="AHZ36" s="262"/>
      <c r="AIA36" s="262"/>
      <c r="AIB36" s="262"/>
      <c r="AIC36" s="262"/>
      <c r="AID36" s="262"/>
      <c r="AIE36" s="262"/>
      <c r="AIF36" s="262"/>
      <c r="AIG36" s="262"/>
      <c r="AIH36" s="262"/>
      <c r="AII36" s="262"/>
      <c r="AIJ36" s="262"/>
      <c r="AIK36" s="262"/>
      <c r="AIL36" s="262"/>
      <c r="AIM36" s="262"/>
      <c r="AIN36" s="262"/>
      <c r="AIO36" s="262"/>
      <c r="AIP36" s="262"/>
      <c r="AIQ36" s="262"/>
      <c r="AIR36" s="262"/>
      <c r="AIS36" s="262"/>
      <c r="AIT36" s="262"/>
      <c r="AIU36" s="262"/>
      <c r="AIV36" s="262"/>
      <c r="AIW36" s="262"/>
      <c r="AIX36" s="262"/>
      <c r="AIY36" s="262"/>
      <c r="AIZ36" s="262"/>
      <c r="AJA36" s="262"/>
      <c r="AJB36" s="262"/>
      <c r="AJC36" s="262"/>
      <c r="AJD36" s="262"/>
      <c r="AJE36" s="262"/>
      <c r="AJF36" s="262"/>
      <c r="AJG36" s="262"/>
      <c r="AJH36" s="262"/>
      <c r="AJI36" s="262"/>
      <c r="AJJ36" s="262"/>
      <c r="AJK36" s="262"/>
      <c r="AJL36" s="262"/>
      <c r="AJM36" s="262"/>
      <c r="AJN36" s="262"/>
      <c r="AJO36" s="262"/>
      <c r="AJP36" s="262"/>
      <c r="AJQ36" s="262"/>
      <c r="AJR36" s="262"/>
      <c r="AJS36" s="262"/>
      <c r="AJT36" s="262"/>
      <c r="AJU36" s="262"/>
      <c r="AJV36" s="262"/>
      <c r="AJW36" s="262"/>
      <c r="AJX36" s="262"/>
      <c r="AJY36" s="262"/>
      <c r="AJZ36" s="262"/>
      <c r="AKA36" s="262"/>
      <c r="AKB36" s="262"/>
      <c r="AKC36" s="262"/>
      <c r="AKD36" s="262"/>
      <c r="AKE36" s="262"/>
      <c r="AKF36" s="262"/>
      <c r="AKG36" s="262"/>
      <c r="AKH36" s="262"/>
      <c r="AKI36" s="262"/>
      <c r="AKJ36" s="262"/>
      <c r="AKK36" s="262"/>
      <c r="AKL36" s="262"/>
      <c r="AKM36" s="262"/>
      <c r="AKN36" s="262"/>
      <c r="AKO36" s="262"/>
      <c r="AKP36" s="262"/>
      <c r="AKQ36" s="262"/>
      <c r="AKR36" s="262"/>
      <c r="AKS36" s="262"/>
      <c r="AKT36" s="262"/>
      <c r="AKU36" s="262"/>
      <c r="AKV36" s="262"/>
      <c r="AKW36" s="262"/>
      <c r="AKX36" s="262"/>
      <c r="AKY36" s="262"/>
      <c r="AKZ36" s="262"/>
      <c r="ALA36" s="262"/>
      <c r="ALB36" s="262"/>
      <c r="ALC36" s="262"/>
      <c r="ALD36" s="262"/>
      <c r="ALE36" s="262"/>
      <c r="ALF36" s="262"/>
      <c r="ALG36" s="262"/>
      <c r="ALH36" s="262"/>
      <c r="ALI36" s="262"/>
      <c r="ALJ36" s="262"/>
      <c r="ALK36" s="262"/>
      <c r="ALL36" s="262"/>
      <c r="ALM36" s="262"/>
      <c r="ALN36" s="262"/>
      <c r="ALO36" s="262"/>
      <c r="ALP36" s="262"/>
      <c r="ALQ36" s="262"/>
      <c r="ALR36" s="262"/>
      <c r="ALS36" s="262"/>
      <c r="ALT36" s="262"/>
      <c r="ALU36" s="262"/>
      <c r="ALV36" s="262"/>
      <c r="ALW36" s="262"/>
      <c r="ALX36" s="262"/>
      <c r="ALY36" s="262"/>
      <c r="ALZ36" s="262"/>
      <c r="AMA36" s="262"/>
      <c r="AMB36" s="262"/>
      <c r="AMC36" s="262"/>
      <c r="AMD36" s="262"/>
      <c r="AME36" s="262"/>
      <c r="AMF36" s="262"/>
      <c r="AMG36" s="262"/>
      <c r="AMH36" s="262"/>
      <c r="AMI36" s="262"/>
      <c r="AMJ36" s="262"/>
    </row>
    <row r="37" spans="1:1024" s="26" customFormat="1" ht="15.75" customHeight="1">
      <c r="A37" s="24"/>
      <c r="B37" s="24"/>
      <c r="C37" s="24"/>
      <c r="D37" s="24"/>
      <c r="E37" s="24"/>
      <c r="F37" s="24"/>
      <c r="G37" s="25"/>
      <c r="H37" s="25"/>
      <c r="I37" s="25"/>
      <c r="J37" s="25"/>
      <c r="K37" s="25"/>
      <c r="L37" s="25"/>
      <c r="M37" s="25"/>
      <c r="N37" s="25"/>
      <c r="O37" s="25"/>
    </row>
    <row r="38" spans="1:1024" s="4" customFormat="1" ht="13.5" customHeight="1">
      <c r="A38" s="269" t="s">
        <v>34</v>
      </c>
      <c r="B38" s="269"/>
      <c r="C38" s="269"/>
      <c r="D38" s="269"/>
      <c r="E38" s="269"/>
      <c r="F38" s="269"/>
      <c r="G38" s="269"/>
      <c r="H38" s="269"/>
      <c r="I38" s="269"/>
      <c r="J38" s="269"/>
      <c r="K38" s="269"/>
      <c r="L38" s="269"/>
      <c r="M38" s="269"/>
      <c r="N38" s="269"/>
      <c r="O38" s="269"/>
      <c r="P38" s="269"/>
      <c r="Q38" s="269"/>
      <c r="R38" s="269"/>
      <c r="S38" s="269"/>
      <c r="T38" s="269"/>
      <c r="U38" s="269"/>
      <c r="V38" s="269"/>
      <c r="W38" s="269"/>
      <c r="X38" s="269"/>
      <c r="Y38" s="269"/>
      <c r="Z38" s="269"/>
      <c r="AA38" s="269"/>
      <c r="AB38" s="269"/>
      <c r="AC38" s="269"/>
      <c r="AD38" s="269"/>
      <c r="AE38" s="269"/>
      <c r="AF38" s="269"/>
      <c r="AG38" s="269"/>
      <c r="AH38" s="269"/>
      <c r="AI38" s="269"/>
      <c r="AJ38" s="269"/>
      <c r="AK38" s="269"/>
      <c r="AL38" s="269"/>
      <c r="AM38" s="269"/>
      <c r="AN38" s="269"/>
      <c r="AO38" s="269"/>
      <c r="AP38" s="269"/>
      <c r="AQ38" s="269"/>
      <c r="AR38" s="269"/>
      <c r="AS38" s="269"/>
      <c r="AT38" s="269"/>
      <c r="AU38" s="269"/>
      <c r="AV38" s="269"/>
      <c r="AW38" s="269"/>
      <c r="AX38" s="269"/>
      <c r="AY38" s="269"/>
      <c r="AZ38" s="269"/>
      <c r="BA38" s="269"/>
      <c r="BB38" s="269"/>
      <c r="BC38" s="269"/>
      <c r="BD38" s="269"/>
      <c r="BE38" s="269"/>
      <c r="BF38" s="269"/>
      <c r="BG38" s="269"/>
      <c r="BH38" s="269"/>
      <c r="BI38" s="269"/>
      <c r="BJ38" s="269"/>
      <c r="BK38" s="269"/>
      <c r="BL38" s="269"/>
      <c r="BM38" s="269"/>
      <c r="BN38" s="269"/>
      <c r="BO38" s="269"/>
      <c r="BP38" s="269"/>
      <c r="BQ38" s="269"/>
      <c r="BR38" s="269"/>
      <c r="BS38" s="269"/>
      <c r="BT38" s="269"/>
      <c r="BU38" s="269"/>
      <c r="BV38" s="269"/>
      <c r="BW38" s="269"/>
      <c r="BX38" s="269"/>
      <c r="BY38" s="269"/>
      <c r="BZ38" s="269"/>
      <c r="CA38" s="269"/>
      <c r="CB38" s="269"/>
      <c r="CC38" s="269"/>
      <c r="CD38" s="269"/>
      <c r="CE38" s="269"/>
      <c r="CF38" s="269"/>
      <c r="CG38" s="269"/>
      <c r="CH38" s="269"/>
      <c r="CI38" s="269"/>
      <c r="CJ38" s="269"/>
      <c r="CK38" s="269"/>
      <c r="CL38" s="269"/>
      <c r="CM38" s="269"/>
      <c r="CN38" s="269"/>
      <c r="CO38" s="269"/>
      <c r="CP38" s="269"/>
      <c r="CQ38" s="269"/>
      <c r="CR38" s="269"/>
      <c r="CS38" s="269"/>
      <c r="CT38" s="269"/>
      <c r="CU38" s="269"/>
      <c r="CV38" s="269"/>
      <c r="CW38" s="269"/>
      <c r="CX38" s="269"/>
      <c r="CY38" s="269"/>
      <c r="CZ38" s="269"/>
      <c r="DA38" s="269"/>
      <c r="DB38" s="269"/>
      <c r="DC38" s="269"/>
      <c r="DD38" s="269"/>
      <c r="DE38" s="269"/>
      <c r="DF38" s="269"/>
      <c r="DG38" s="269"/>
      <c r="DH38" s="269"/>
      <c r="DI38" s="269"/>
      <c r="DJ38" s="269"/>
      <c r="DK38" s="269"/>
      <c r="DL38" s="269"/>
      <c r="DM38" s="269"/>
      <c r="DN38" s="269"/>
      <c r="DO38" s="269"/>
      <c r="DP38" s="269"/>
      <c r="DQ38" s="269"/>
      <c r="DR38" s="269"/>
      <c r="DS38" s="269"/>
      <c r="DT38" s="269"/>
      <c r="DU38" s="269"/>
      <c r="DV38" s="269"/>
      <c r="DW38" s="269"/>
      <c r="DX38" s="269"/>
      <c r="DY38" s="269"/>
      <c r="DZ38" s="269"/>
      <c r="EA38" s="269"/>
      <c r="EB38" s="269"/>
      <c r="EC38" s="269"/>
      <c r="ED38" s="269"/>
      <c r="EE38" s="269"/>
      <c r="EF38" s="269"/>
      <c r="EG38" s="269"/>
      <c r="EH38" s="269"/>
      <c r="EI38" s="269"/>
      <c r="EJ38" s="269"/>
      <c r="EK38" s="269"/>
      <c r="EL38" s="269"/>
      <c r="EM38" s="269"/>
      <c r="EN38" s="269"/>
      <c r="EO38" s="269"/>
      <c r="EP38" s="269"/>
      <c r="EQ38" s="269"/>
      <c r="ER38" s="269"/>
      <c r="ES38" s="269"/>
      <c r="ET38" s="269"/>
      <c r="EU38" s="269"/>
      <c r="EV38" s="269"/>
      <c r="EW38" s="269"/>
      <c r="EX38" s="269"/>
      <c r="EY38" s="269"/>
      <c r="EZ38" s="269"/>
      <c r="FA38" s="269"/>
      <c r="FB38" s="269"/>
      <c r="FC38" s="269"/>
      <c r="FD38" s="269"/>
      <c r="FE38" s="269"/>
      <c r="FF38" s="269"/>
      <c r="FG38" s="269"/>
      <c r="FH38" s="269"/>
      <c r="FI38" s="269"/>
      <c r="FJ38" s="269"/>
      <c r="FK38" s="269"/>
      <c r="FL38" s="269"/>
      <c r="FM38" s="269"/>
      <c r="FN38" s="269"/>
      <c r="FO38" s="269"/>
      <c r="FP38" s="269"/>
      <c r="FQ38" s="269"/>
      <c r="FR38" s="269"/>
      <c r="FS38" s="269"/>
      <c r="FT38" s="269"/>
      <c r="FU38" s="269"/>
      <c r="FV38" s="269"/>
      <c r="FW38" s="269"/>
      <c r="FX38" s="269"/>
      <c r="FY38" s="269"/>
      <c r="FZ38" s="269"/>
      <c r="GA38" s="269"/>
      <c r="GB38" s="269"/>
      <c r="GC38" s="269"/>
      <c r="GD38" s="269"/>
      <c r="GE38" s="269"/>
      <c r="GF38" s="269"/>
      <c r="GG38" s="269"/>
      <c r="GH38" s="269"/>
      <c r="GI38" s="269"/>
      <c r="GJ38" s="269"/>
      <c r="GK38" s="269"/>
      <c r="GL38" s="269"/>
      <c r="GM38" s="269"/>
      <c r="GN38" s="269"/>
      <c r="GO38" s="269"/>
      <c r="GP38" s="269"/>
      <c r="GQ38" s="269"/>
      <c r="GR38" s="269"/>
      <c r="GS38" s="269"/>
      <c r="GT38" s="269"/>
      <c r="GU38" s="269"/>
      <c r="GV38" s="269"/>
      <c r="GW38" s="269"/>
      <c r="GX38" s="269"/>
      <c r="GY38" s="269"/>
      <c r="GZ38" s="269"/>
      <c r="HA38" s="269"/>
      <c r="HB38" s="269"/>
      <c r="HC38" s="269"/>
      <c r="HD38" s="269"/>
      <c r="HE38" s="269"/>
      <c r="HF38" s="269"/>
      <c r="HG38" s="269"/>
      <c r="HH38" s="269"/>
      <c r="HI38" s="269"/>
      <c r="HJ38" s="269"/>
      <c r="HK38" s="269"/>
      <c r="HL38" s="269"/>
      <c r="HM38" s="269"/>
      <c r="HN38" s="269"/>
      <c r="HO38" s="269"/>
      <c r="HP38" s="269"/>
      <c r="HQ38" s="269"/>
      <c r="HR38" s="269"/>
      <c r="HS38" s="269"/>
      <c r="HT38" s="269"/>
      <c r="HU38" s="269"/>
      <c r="HV38" s="269"/>
      <c r="HW38" s="269"/>
      <c r="HX38" s="269"/>
      <c r="HY38" s="269"/>
      <c r="HZ38" s="269"/>
      <c r="IA38" s="269"/>
      <c r="IB38" s="269"/>
      <c r="IC38" s="269"/>
      <c r="ID38" s="269"/>
      <c r="IE38" s="269"/>
      <c r="IF38" s="269"/>
      <c r="IG38" s="269"/>
      <c r="IH38" s="269"/>
      <c r="II38" s="269"/>
      <c r="IJ38" s="269"/>
      <c r="IK38" s="269"/>
      <c r="IL38" s="269"/>
      <c r="IM38" s="269"/>
      <c r="IN38" s="269"/>
      <c r="IO38" s="269"/>
      <c r="IP38" s="269"/>
      <c r="IQ38" s="269"/>
      <c r="IR38" s="269"/>
      <c r="IS38" s="269"/>
      <c r="IT38" s="269"/>
      <c r="IU38" s="269"/>
      <c r="IV38" s="269"/>
      <c r="IW38" s="269"/>
      <c r="IX38" s="269"/>
      <c r="IY38" s="269"/>
      <c r="IZ38" s="269"/>
      <c r="JA38" s="269"/>
      <c r="JB38" s="269"/>
      <c r="JC38" s="269"/>
      <c r="JD38" s="269"/>
      <c r="JE38" s="269"/>
      <c r="JF38" s="269"/>
      <c r="JG38" s="269"/>
      <c r="JH38" s="269"/>
      <c r="JI38" s="269"/>
      <c r="JJ38" s="269"/>
      <c r="JK38" s="269"/>
      <c r="JL38" s="269"/>
      <c r="JM38" s="269"/>
      <c r="JN38" s="269"/>
      <c r="JO38" s="269"/>
      <c r="JP38" s="269"/>
      <c r="JQ38" s="269"/>
      <c r="JR38" s="269"/>
      <c r="JS38" s="269"/>
      <c r="JT38" s="269"/>
      <c r="JU38" s="269"/>
      <c r="JV38" s="269"/>
      <c r="JW38" s="269"/>
      <c r="JX38" s="269"/>
      <c r="JY38" s="269"/>
      <c r="JZ38" s="269"/>
      <c r="KA38" s="269"/>
      <c r="KB38" s="269"/>
      <c r="KC38" s="269"/>
      <c r="KD38" s="269"/>
      <c r="KE38" s="269"/>
      <c r="KF38" s="269"/>
      <c r="KG38" s="269"/>
      <c r="KH38" s="269"/>
      <c r="KI38" s="269"/>
      <c r="KJ38" s="269"/>
      <c r="KK38" s="269"/>
      <c r="KL38" s="269"/>
      <c r="KM38" s="269"/>
      <c r="KN38" s="269"/>
      <c r="KO38" s="269"/>
      <c r="KP38" s="269"/>
      <c r="KQ38" s="269"/>
      <c r="KR38" s="269"/>
      <c r="KS38" s="269"/>
      <c r="KT38" s="269"/>
      <c r="KU38" s="269"/>
      <c r="KV38" s="269"/>
      <c r="KW38" s="269"/>
      <c r="KX38" s="269"/>
      <c r="KY38" s="269"/>
      <c r="KZ38" s="269"/>
      <c r="LA38" s="269"/>
      <c r="LB38" s="269"/>
      <c r="LC38" s="269"/>
      <c r="LD38" s="269"/>
      <c r="LE38" s="269"/>
      <c r="LF38" s="269"/>
      <c r="LG38" s="269"/>
      <c r="LH38" s="269"/>
      <c r="LI38" s="269"/>
      <c r="LJ38" s="269"/>
      <c r="LK38" s="269"/>
      <c r="LL38" s="269"/>
      <c r="LM38" s="269"/>
      <c r="LN38" s="269"/>
      <c r="LO38" s="269"/>
      <c r="LP38" s="269"/>
      <c r="LQ38" s="269"/>
      <c r="LR38" s="269"/>
      <c r="LS38" s="269"/>
      <c r="LT38" s="269"/>
      <c r="LU38" s="269"/>
      <c r="LV38" s="269"/>
      <c r="LW38" s="269"/>
      <c r="LX38" s="269"/>
      <c r="LY38" s="269"/>
      <c r="LZ38" s="269"/>
      <c r="MA38" s="269"/>
      <c r="MB38" s="269"/>
      <c r="MC38" s="269"/>
      <c r="MD38" s="269"/>
      <c r="ME38" s="269"/>
      <c r="MF38" s="269"/>
      <c r="MG38" s="269"/>
      <c r="MH38" s="269"/>
      <c r="MI38" s="269"/>
      <c r="MJ38" s="269"/>
      <c r="MK38" s="269"/>
      <c r="ML38" s="269"/>
      <c r="MM38" s="269"/>
      <c r="MN38" s="269"/>
      <c r="MO38" s="269"/>
      <c r="MP38" s="269"/>
      <c r="MQ38" s="269"/>
      <c r="MR38" s="269"/>
      <c r="MS38" s="269"/>
      <c r="MT38" s="269"/>
      <c r="MU38" s="269"/>
      <c r="MV38" s="269"/>
      <c r="MW38" s="269"/>
      <c r="MX38" s="269"/>
      <c r="MY38" s="269"/>
      <c r="MZ38" s="269"/>
      <c r="NA38" s="269"/>
      <c r="NB38" s="269"/>
      <c r="NC38" s="269"/>
      <c r="ND38" s="269"/>
      <c r="NE38" s="269"/>
      <c r="NF38" s="269"/>
      <c r="NG38" s="269"/>
      <c r="NH38" s="269"/>
      <c r="NI38" s="269"/>
      <c r="NJ38" s="269"/>
      <c r="NK38" s="269"/>
      <c r="NL38" s="269"/>
      <c r="NM38" s="269"/>
      <c r="NN38" s="269"/>
      <c r="NO38" s="269"/>
      <c r="NP38" s="269"/>
      <c r="NQ38" s="269"/>
      <c r="NR38" s="269"/>
      <c r="NS38" s="269"/>
      <c r="NT38" s="269"/>
      <c r="NU38" s="269"/>
      <c r="NV38" s="269"/>
      <c r="NW38" s="269"/>
      <c r="NX38" s="269"/>
      <c r="NY38" s="269"/>
      <c r="NZ38" s="269"/>
      <c r="OA38" s="269"/>
      <c r="OB38" s="269"/>
      <c r="OC38" s="269"/>
      <c r="OD38" s="269"/>
      <c r="OE38" s="269"/>
      <c r="OF38" s="269"/>
      <c r="OG38" s="269"/>
      <c r="OH38" s="269"/>
      <c r="OI38" s="269"/>
      <c r="OJ38" s="269"/>
      <c r="OK38" s="269"/>
      <c r="OL38" s="269"/>
      <c r="OM38" s="269"/>
      <c r="ON38" s="269"/>
      <c r="OO38" s="269"/>
      <c r="OP38" s="269"/>
      <c r="OQ38" s="269"/>
      <c r="OR38" s="269"/>
      <c r="OS38" s="269"/>
      <c r="OT38" s="269"/>
      <c r="OU38" s="269"/>
      <c r="OV38" s="269"/>
      <c r="OW38" s="269"/>
      <c r="OX38" s="269"/>
      <c r="OY38" s="269"/>
      <c r="OZ38" s="269"/>
      <c r="PA38" s="269"/>
      <c r="PB38" s="269"/>
      <c r="PC38" s="269"/>
      <c r="PD38" s="269"/>
      <c r="PE38" s="269"/>
      <c r="PF38" s="269"/>
      <c r="PG38" s="269"/>
      <c r="PH38" s="269"/>
      <c r="PI38" s="269"/>
      <c r="PJ38" s="269"/>
      <c r="PK38" s="269"/>
      <c r="PL38" s="269"/>
      <c r="PM38" s="269"/>
      <c r="PN38" s="269"/>
      <c r="PO38" s="269"/>
      <c r="PP38" s="269"/>
      <c r="PQ38" s="269"/>
      <c r="PR38" s="269"/>
      <c r="PS38" s="269"/>
      <c r="PT38" s="269"/>
      <c r="PU38" s="269"/>
      <c r="PV38" s="269"/>
      <c r="PW38" s="269"/>
      <c r="PX38" s="269"/>
      <c r="PY38" s="269"/>
      <c r="PZ38" s="269"/>
      <c r="QA38" s="269"/>
      <c r="QB38" s="269"/>
      <c r="QC38" s="269"/>
      <c r="QD38" s="269"/>
      <c r="QE38" s="269"/>
      <c r="QF38" s="269"/>
      <c r="QG38" s="269"/>
      <c r="QH38" s="269"/>
      <c r="QI38" s="269"/>
      <c r="QJ38" s="269"/>
      <c r="QK38" s="269"/>
      <c r="QL38" s="269"/>
      <c r="QM38" s="269"/>
      <c r="QN38" s="269"/>
      <c r="QO38" s="269"/>
      <c r="QP38" s="269"/>
      <c r="QQ38" s="269"/>
      <c r="QR38" s="269"/>
      <c r="QS38" s="269"/>
      <c r="QT38" s="269"/>
      <c r="QU38" s="269"/>
      <c r="QV38" s="269"/>
      <c r="QW38" s="269"/>
      <c r="QX38" s="269"/>
      <c r="QY38" s="269"/>
      <c r="QZ38" s="269"/>
      <c r="RA38" s="269"/>
      <c r="RB38" s="269"/>
      <c r="RC38" s="269"/>
      <c r="RD38" s="269"/>
      <c r="RE38" s="269"/>
      <c r="RF38" s="269"/>
      <c r="RG38" s="269"/>
      <c r="RH38" s="269"/>
      <c r="RI38" s="269"/>
      <c r="RJ38" s="269"/>
      <c r="RK38" s="269"/>
      <c r="RL38" s="269"/>
      <c r="RM38" s="269"/>
      <c r="RN38" s="269"/>
      <c r="RO38" s="269"/>
      <c r="RP38" s="269"/>
      <c r="RQ38" s="269"/>
      <c r="RR38" s="269"/>
      <c r="RS38" s="269"/>
      <c r="RT38" s="269"/>
      <c r="RU38" s="269"/>
      <c r="RV38" s="269"/>
      <c r="RW38" s="269"/>
      <c r="RX38" s="269"/>
      <c r="RY38" s="269"/>
      <c r="RZ38" s="269"/>
      <c r="SA38" s="269"/>
      <c r="SB38" s="269"/>
      <c r="SC38" s="269"/>
      <c r="SD38" s="269"/>
      <c r="SE38" s="269"/>
      <c r="SF38" s="269"/>
      <c r="SG38" s="269"/>
      <c r="SH38" s="269"/>
      <c r="SI38" s="269"/>
      <c r="SJ38" s="269"/>
      <c r="SK38" s="269"/>
      <c r="SL38" s="269"/>
      <c r="SM38" s="269"/>
      <c r="SN38" s="269"/>
      <c r="SO38" s="269"/>
      <c r="SP38" s="269"/>
      <c r="SQ38" s="269"/>
      <c r="SR38" s="269"/>
      <c r="SS38" s="269"/>
      <c r="ST38" s="269"/>
      <c r="SU38" s="269"/>
      <c r="SV38" s="269"/>
      <c r="SW38" s="269"/>
      <c r="SX38" s="269"/>
      <c r="SY38" s="269"/>
      <c r="SZ38" s="269"/>
      <c r="TA38" s="269"/>
      <c r="TB38" s="269"/>
      <c r="TC38" s="269"/>
      <c r="TD38" s="269"/>
      <c r="TE38" s="269"/>
      <c r="TF38" s="269"/>
      <c r="TG38" s="269"/>
      <c r="TH38" s="269"/>
      <c r="TI38" s="269"/>
      <c r="TJ38" s="269"/>
      <c r="TK38" s="269"/>
      <c r="TL38" s="269"/>
      <c r="TM38" s="269"/>
      <c r="TN38" s="269"/>
      <c r="TO38" s="269"/>
      <c r="TP38" s="269"/>
      <c r="TQ38" s="269"/>
      <c r="TR38" s="269"/>
      <c r="TS38" s="269"/>
      <c r="TT38" s="269"/>
      <c r="TU38" s="269"/>
      <c r="TV38" s="269"/>
      <c r="TW38" s="269"/>
      <c r="TX38" s="269"/>
      <c r="TY38" s="269"/>
      <c r="TZ38" s="269"/>
      <c r="UA38" s="269"/>
      <c r="UB38" s="269"/>
      <c r="UC38" s="269"/>
      <c r="UD38" s="269"/>
      <c r="UE38" s="269"/>
      <c r="UF38" s="269"/>
      <c r="UG38" s="269"/>
      <c r="UH38" s="269"/>
      <c r="UI38" s="269"/>
      <c r="UJ38" s="269"/>
      <c r="UK38" s="269"/>
      <c r="UL38" s="269"/>
      <c r="UM38" s="269"/>
      <c r="UN38" s="269"/>
      <c r="UO38" s="269"/>
      <c r="UP38" s="269"/>
      <c r="UQ38" s="269"/>
      <c r="UR38" s="269"/>
      <c r="US38" s="269"/>
      <c r="UT38" s="269"/>
      <c r="UU38" s="269"/>
      <c r="UV38" s="269"/>
      <c r="UW38" s="269"/>
      <c r="UX38" s="269"/>
      <c r="UY38" s="269"/>
      <c r="UZ38" s="269"/>
      <c r="VA38" s="269"/>
      <c r="VB38" s="269"/>
      <c r="VC38" s="269"/>
      <c r="VD38" s="269"/>
      <c r="VE38" s="269"/>
      <c r="VF38" s="269"/>
      <c r="VG38" s="269"/>
      <c r="VH38" s="269"/>
      <c r="VI38" s="269"/>
      <c r="VJ38" s="269"/>
      <c r="VK38" s="269"/>
      <c r="VL38" s="269"/>
      <c r="VM38" s="269"/>
      <c r="VN38" s="269"/>
      <c r="VO38" s="269"/>
      <c r="VP38" s="269"/>
      <c r="VQ38" s="269"/>
      <c r="VR38" s="269"/>
      <c r="VS38" s="269"/>
      <c r="VT38" s="269"/>
      <c r="VU38" s="269"/>
      <c r="VV38" s="269"/>
      <c r="VW38" s="269"/>
      <c r="VX38" s="269"/>
      <c r="VY38" s="269"/>
      <c r="VZ38" s="269"/>
      <c r="WA38" s="269"/>
      <c r="WB38" s="269"/>
      <c r="WC38" s="269"/>
      <c r="WD38" s="269"/>
      <c r="WE38" s="269"/>
      <c r="WF38" s="269"/>
      <c r="WG38" s="269"/>
      <c r="WH38" s="269"/>
      <c r="WI38" s="269"/>
      <c r="WJ38" s="269"/>
      <c r="WK38" s="269"/>
      <c r="WL38" s="269"/>
      <c r="WM38" s="269"/>
      <c r="WN38" s="269"/>
      <c r="WO38" s="269"/>
      <c r="WP38" s="269"/>
      <c r="WQ38" s="269"/>
      <c r="WR38" s="269"/>
      <c r="WS38" s="269"/>
      <c r="WT38" s="269"/>
      <c r="WU38" s="269"/>
      <c r="WV38" s="269"/>
      <c r="WW38" s="269"/>
      <c r="WX38" s="269"/>
      <c r="WY38" s="269"/>
      <c r="WZ38" s="269"/>
      <c r="XA38" s="269"/>
      <c r="XB38" s="269"/>
      <c r="XC38" s="269"/>
      <c r="XD38" s="269"/>
      <c r="XE38" s="269"/>
      <c r="XF38" s="269"/>
      <c r="XG38" s="269"/>
      <c r="XH38" s="269"/>
      <c r="XI38" s="269"/>
      <c r="XJ38" s="269"/>
      <c r="XK38" s="269"/>
      <c r="XL38" s="269"/>
      <c r="XM38" s="269"/>
      <c r="XN38" s="269"/>
      <c r="XO38" s="269"/>
      <c r="XP38" s="269"/>
      <c r="XQ38" s="269"/>
      <c r="XR38" s="269"/>
      <c r="XS38" s="269"/>
      <c r="XT38" s="269"/>
      <c r="XU38" s="269"/>
      <c r="XV38" s="269"/>
      <c r="XW38" s="269"/>
      <c r="XX38" s="269"/>
      <c r="XY38" s="269"/>
      <c r="XZ38" s="269"/>
      <c r="YA38" s="269"/>
      <c r="YB38" s="269"/>
      <c r="YC38" s="269"/>
      <c r="YD38" s="269"/>
      <c r="YE38" s="269"/>
      <c r="YF38" s="269"/>
      <c r="YG38" s="269"/>
      <c r="YH38" s="269"/>
      <c r="YI38" s="269"/>
      <c r="YJ38" s="269"/>
      <c r="YK38" s="269"/>
      <c r="YL38" s="269"/>
      <c r="YM38" s="269"/>
      <c r="YN38" s="269"/>
      <c r="YO38" s="269"/>
      <c r="YP38" s="269"/>
      <c r="YQ38" s="269"/>
      <c r="YR38" s="269"/>
      <c r="YS38" s="269"/>
      <c r="YT38" s="269"/>
      <c r="YU38" s="269"/>
      <c r="YV38" s="269"/>
      <c r="YW38" s="269"/>
      <c r="YX38" s="269"/>
      <c r="YY38" s="269"/>
      <c r="YZ38" s="269"/>
      <c r="ZA38" s="269"/>
      <c r="ZB38" s="269"/>
      <c r="ZC38" s="269"/>
      <c r="ZD38" s="269"/>
      <c r="ZE38" s="269"/>
      <c r="ZF38" s="269"/>
      <c r="ZG38" s="269"/>
      <c r="ZH38" s="269"/>
      <c r="ZI38" s="269"/>
      <c r="ZJ38" s="269"/>
      <c r="ZK38" s="269"/>
      <c r="ZL38" s="269"/>
      <c r="ZM38" s="269"/>
      <c r="ZN38" s="269"/>
      <c r="ZO38" s="269"/>
      <c r="ZP38" s="269"/>
      <c r="ZQ38" s="269"/>
      <c r="ZR38" s="269"/>
      <c r="ZS38" s="269"/>
      <c r="ZT38" s="269"/>
      <c r="ZU38" s="269"/>
      <c r="ZV38" s="269"/>
      <c r="ZW38" s="269"/>
      <c r="ZX38" s="269"/>
      <c r="ZY38" s="269"/>
      <c r="ZZ38" s="269"/>
      <c r="AAA38" s="269"/>
      <c r="AAB38" s="269"/>
      <c r="AAC38" s="269"/>
      <c r="AAD38" s="269"/>
      <c r="AAE38" s="269"/>
      <c r="AAF38" s="269"/>
      <c r="AAG38" s="269"/>
      <c r="AAH38" s="269"/>
      <c r="AAI38" s="269"/>
      <c r="AAJ38" s="269"/>
      <c r="AAK38" s="269"/>
      <c r="AAL38" s="269"/>
      <c r="AAM38" s="269"/>
      <c r="AAN38" s="269"/>
      <c r="AAO38" s="269"/>
      <c r="AAP38" s="269"/>
      <c r="AAQ38" s="269"/>
      <c r="AAR38" s="269"/>
      <c r="AAS38" s="269"/>
      <c r="AAT38" s="269"/>
      <c r="AAU38" s="269"/>
      <c r="AAV38" s="269"/>
      <c r="AAW38" s="269"/>
      <c r="AAX38" s="269"/>
      <c r="AAY38" s="269"/>
      <c r="AAZ38" s="269"/>
      <c r="ABA38" s="269"/>
      <c r="ABB38" s="269"/>
      <c r="ABC38" s="269"/>
      <c r="ABD38" s="269"/>
      <c r="ABE38" s="269"/>
      <c r="ABF38" s="269"/>
      <c r="ABG38" s="269"/>
      <c r="ABH38" s="269"/>
      <c r="ABI38" s="269"/>
      <c r="ABJ38" s="269"/>
      <c r="ABK38" s="269"/>
      <c r="ABL38" s="269"/>
      <c r="ABM38" s="269"/>
      <c r="ABN38" s="269"/>
      <c r="ABO38" s="269"/>
      <c r="ABP38" s="269"/>
      <c r="ABQ38" s="269"/>
      <c r="ABR38" s="269"/>
      <c r="ABS38" s="269"/>
      <c r="ABT38" s="269"/>
      <c r="ABU38" s="269"/>
      <c r="ABV38" s="269"/>
      <c r="ABW38" s="269"/>
      <c r="ABX38" s="269"/>
      <c r="ABY38" s="269"/>
      <c r="ABZ38" s="269"/>
      <c r="ACA38" s="269"/>
      <c r="ACB38" s="269"/>
      <c r="ACC38" s="269"/>
      <c r="ACD38" s="269"/>
      <c r="ACE38" s="269"/>
      <c r="ACF38" s="269"/>
      <c r="ACG38" s="269"/>
      <c r="ACH38" s="269"/>
      <c r="ACI38" s="269"/>
      <c r="ACJ38" s="269"/>
      <c r="ACK38" s="269"/>
      <c r="ACL38" s="269"/>
      <c r="ACM38" s="269"/>
      <c r="ACN38" s="269"/>
      <c r="ACO38" s="269"/>
      <c r="ACP38" s="269"/>
      <c r="ACQ38" s="269"/>
      <c r="ACR38" s="269"/>
      <c r="ACS38" s="269"/>
      <c r="ACT38" s="269"/>
      <c r="ACU38" s="269"/>
      <c r="ACV38" s="269"/>
      <c r="ACW38" s="269"/>
      <c r="ACX38" s="269"/>
      <c r="ACY38" s="269"/>
      <c r="ACZ38" s="269"/>
      <c r="ADA38" s="269"/>
      <c r="ADB38" s="269"/>
      <c r="ADC38" s="269"/>
      <c r="ADD38" s="269"/>
      <c r="ADE38" s="269"/>
      <c r="ADF38" s="269"/>
      <c r="ADG38" s="269"/>
      <c r="ADH38" s="269"/>
      <c r="ADI38" s="269"/>
      <c r="ADJ38" s="269"/>
      <c r="ADK38" s="269"/>
      <c r="ADL38" s="269"/>
      <c r="ADM38" s="269"/>
      <c r="ADN38" s="269"/>
      <c r="ADO38" s="269"/>
      <c r="ADP38" s="269"/>
      <c r="ADQ38" s="269"/>
      <c r="ADR38" s="269"/>
      <c r="ADS38" s="269"/>
      <c r="ADT38" s="269"/>
      <c r="ADU38" s="269"/>
      <c r="ADV38" s="269"/>
      <c r="ADW38" s="269"/>
      <c r="ADX38" s="269"/>
      <c r="ADY38" s="269"/>
      <c r="ADZ38" s="269"/>
      <c r="AEA38" s="269"/>
      <c r="AEB38" s="269"/>
      <c r="AEC38" s="269"/>
      <c r="AED38" s="269"/>
      <c r="AEE38" s="269"/>
      <c r="AEF38" s="269"/>
      <c r="AEG38" s="269"/>
      <c r="AEH38" s="269"/>
      <c r="AEI38" s="269"/>
      <c r="AEJ38" s="269"/>
      <c r="AEK38" s="269"/>
      <c r="AEL38" s="269"/>
      <c r="AEM38" s="269"/>
      <c r="AEN38" s="269"/>
      <c r="AEO38" s="269"/>
      <c r="AEP38" s="269"/>
      <c r="AEQ38" s="269"/>
      <c r="AER38" s="269"/>
      <c r="AES38" s="269"/>
      <c r="AET38" s="269"/>
      <c r="AEU38" s="269"/>
      <c r="AEV38" s="269"/>
      <c r="AEW38" s="269"/>
      <c r="AEX38" s="269"/>
      <c r="AEY38" s="269"/>
      <c r="AEZ38" s="269"/>
      <c r="AFA38" s="269"/>
      <c r="AFB38" s="269"/>
      <c r="AFC38" s="269"/>
      <c r="AFD38" s="269"/>
      <c r="AFE38" s="269"/>
      <c r="AFF38" s="269"/>
      <c r="AFG38" s="269"/>
      <c r="AFH38" s="269"/>
      <c r="AFI38" s="269"/>
      <c r="AFJ38" s="269"/>
      <c r="AFK38" s="269"/>
      <c r="AFL38" s="269"/>
      <c r="AFM38" s="269"/>
      <c r="AFN38" s="269"/>
      <c r="AFO38" s="269"/>
      <c r="AFP38" s="269"/>
      <c r="AFQ38" s="269"/>
      <c r="AFR38" s="269"/>
      <c r="AFS38" s="269"/>
      <c r="AFT38" s="269"/>
      <c r="AFU38" s="269"/>
      <c r="AFV38" s="269"/>
      <c r="AFW38" s="269"/>
      <c r="AFX38" s="269"/>
      <c r="AFY38" s="269"/>
      <c r="AFZ38" s="269"/>
      <c r="AGA38" s="269"/>
      <c r="AGB38" s="269"/>
      <c r="AGC38" s="269"/>
      <c r="AGD38" s="269"/>
      <c r="AGE38" s="269"/>
      <c r="AGF38" s="269"/>
      <c r="AGG38" s="269"/>
      <c r="AGH38" s="269"/>
      <c r="AGI38" s="269"/>
      <c r="AGJ38" s="269"/>
      <c r="AGK38" s="269"/>
      <c r="AGL38" s="269"/>
      <c r="AGM38" s="269"/>
      <c r="AGN38" s="269"/>
      <c r="AGO38" s="269"/>
      <c r="AGP38" s="269"/>
      <c r="AGQ38" s="269"/>
      <c r="AGR38" s="269"/>
      <c r="AGS38" s="269"/>
      <c r="AGT38" s="269"/>
      <c r="AGU38" s="269"/>
      <c r="AGV38" s="269"/>
      <c r="AGW38" s="269"/>
      <c r="AGX38" s="269"/>
      <c r="AGY38" s="269"/>
      <c r="AGZ38" s="269"/>
      <c r="AHA38" s="269"/>
      <c r="AHB38" s="269"/>
      <c r="AHC38" s="269"/>
      <c r="AHD38" s="269"/>
      <c r="AHE38" s="269"/>
      <c r="AHF38" s="269"/>
      <c r="AHG38" s="269"/>
      <c r="AHH38" s="269"/>
      <c r="AHI38" s="269"/>
      <c r="AHJ38" s="269"/>
      <c r="AHK38" s="269"/>
      <c r="AHL38" s="269"/>
      <c r="AHM38" s="269"/>
      <c r="AHN38" s="269"/>
      <c r="AHO38" s="269"/>
      <c r="AHP38" s="269"/>
      <c r="AHQ38" s="269"/>
      <c r="AHR38" s="269"/>
      <c r="AHS38" s="269"/>
      <c r="AHT38" s="269"/>
      <c r="AHU38" s="269"/>
      <c r="AHV38" s="269"/>
      <c r="AHW38" s="269"/>
      <c r="AHX38" s="269"/>
      <c r="AHY38" s="269"/>
      <c r="AHZ38" s="269"/>
      <c r="AIA38" s="269"/>
      <c r="AIB38" s="269"/>
      <c r="AIC38" s="269"/>
      <c r="AID38" s="269"/>
      <c r="AIE38" s="269"/>
      <c r="AIF38" s="269"/>
      <c r="AIG38" s="269"/>
      <c r="AIH38" s="269"/>
      <c r="AII38" s="269"/>
      <c r="AIJ38" s="269"/>
      <c r="AIK38" s="269"/>
      <c r="AIL38" s="269"/>
      <c r="AIM38" s="269"/>
      <c r="AIN38" s="269"/>
      <c r="AIO38" s="269"/>
      <c r="AIP38" s="269"/>
      <c r="AIQ38" s="269"/>
      <c r="AIR38" s="269"/>
      <c r="AIS38" s="269"/>
      <c r="AIT38" s="269"/>
      <c r="AIU38" s="269"/>
      <c r="AIV38" s="269"/>
      <c r="AIW38" s="269"/>
      <c r="AIX38" s="269"/>
      <c r="AIY38" s="269"/>
      <c r="AIZ38" s="269"/>
      <c r="AJA38" s="269"/>
      <c r="AJB38" s="269"/>
      <c r="AJC38" s="269"/>
      <c r="AJD38" s="269"/>
      <c r="AJE38" s="269"/>
      <c r="AJF38" s="269"/>
      <c r="AJG38" s="269"/>
      <c r="AJH38" s="269"/>
      <c r="AJI38" s="269"/>
      <c r="AJJ38" s="269"/>
      <c r="AJK38" s="269"/>
      <c r="AJL38" s="269"/>
      <c r="AJM38" s="269"/>
      <c r="AJN38" s="269"/>
      <c r="AJO38" s="269"/>
      <c r="AJP38" s="269"/>
      <c r="AJQ38" s="269"/>
      <c r="AJR38" s="269"/>
      <c r="AJS38" s="269"/>
      <c r="AJT38" s="269"/>
      <c r="AJU38" s="269"/>
      <c r="AJV38" s="269"/>
      <c r="AJW38" s="269"/>
      <c r="AJX38" s="269"/>
      <c r="AJY38" s="269"/>
      <c r="AJZ38" s="269"/>
      <c r="AKA38" s="269"/>
      <c r="AKB38" s="269"/>
      <c r="AKC38" s="269"/>
      <c r="AKD38" s="269"/>
      <c r="AKE38" s="269"/>
      <c r="AKF38" s="269"/>
      <c r="AKG38" s="269"/>
      <c r="AKH38" s="269"/>
      <c r="AKI38" s="269"/>
      <c r="AKJ38" s="269"/>
      <c r="AKK38" s="269"/>
      <c r="AKL38" s="269"/>
      <c r="AKM38" s="269"/>
      <c r="AKN38" s="269"/>
      <c r="AKO38" s="269"/>
      <c r="AKP38" s="269"/>
      <c r="AKQ38" s="269"/>
      <c r="AKR38" s="269"/>
      <c r="AKS38" s="269"/>
      <c r="AKT38" s="269"/>
      <c r="AKU38" s="269"/>
      <c r="AKV38" s="269"/>
      <c r="AKW38" s="269"/>
      <c r="AKX38" s="269"/>
      <c r="AKY38" s="269"/>
      <c r="AKZ38" s="269"/>
      <c r="ALA38" s="269"/>
      <c r="ALB38" s="269"/>
      <c r="ALC38" s="269"/>
      <c r="ALD38" s="269"/>
      <c r="ALE38" s="269"/>
      <c r="ALF38" s="269"/>
      <c r="ALG38" s="269"/>
      <c r="ALH38" s="269"/>
      <c r="ALI38" s="269"/>
      <c r="ALJ38" s="269"/>
      <c r="ALK38" s="269"/>
      <c r="ALL38" s="269"/>
      <c r="ALM38" s="269"/>
      <c r="ALN38" s="269"/>
      <c r="ALO38" s="269"/>
      <c r="ALP38" s="269"/>
      <c r="ALQ38" s="269"/>
      <c r="ALR38" s="269"/>
      <c r="ALS38" s="269"/>
      <c r="ALT38" s="269"/>
      <c r="ALU38" s="269"/>
      <c r="ALV38" s="269"/>
      <c r="ALW38" s="269"/>
      <c r="ALX38" s="269"/>
      <c r="ALY38" s="269"/>
      <c r="ALZ38" s="269"/>
      <c r="AMA38" s="269"/>
      <c r="AMB38" s="269"/>
      <c r="AMC38" s="269"/>
      <c r="AMD38" s="269"/>
      <c r="AME38" s="269"/>
      <c r="AMF38" s="269"/>
      <c r="AMG38" s="269"/>
      <c r="AMH38" s="269"/>
      <c r="AMI38" s="269"/>
      <c r="AMJ38" s="269"/>
    </row>
    <row r="39" spans="1:1024" s="26" customFormat="1" ht="11.25">
      <c r="A39" s="27"/>
    </row>
    <row r="40" spans="1:1024" s="26" customFormat="1" ht="63" customHeight="1">
      <c r="A40" s="272" t="s">
        <v>35</v>
      </c>
      <c r="B40" s="272"/>
      <c r="C40" s="28"/>
    </row>
    <row r="41" spans="1:1024" s="26" customFormat="1" ht="51" customHeight="1">
      <c r="A41" s="272" t="s">
        <v>36</v>
      </c>
      <c r="B41" s="272"/>
      <c r="C41" s="29"/>
    </row>
    <row r="42" spans="1:1024" s="2" customFormat="1" ht="100.5" customHeight="1">
      <c r="A42" s="272" t="s">
        <v>37</v>
      </c>
      <c r="B42" s="272"/>
      <c r="C42" s="29"/>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273"/>
      <c r="AL42" s="273"/>
      <c r="AM42" s="273"/>
      <c r="AN42" s="273"/>
      <c r="AO42" s="273"/>
      <c r="AP42" s="273"/>
      <c r="AQ42" s="273"/>
      <c r="AR42" s="273"/>
      <c r="AS42" s="273"/>
      <c r="AT42" s="273"/>
      <c r="AU42" s="273"/>
      <c r="AV42" s="273"/>
      <c r="AW42" s="273"/>
      <c r="AX42" s="273"/>
      <c r="AY42" s="273"/>
      <c r="AZ42" s="273"/>
      <c r="BA42" s="273"/>
      <c r="BB42" s="273"/>
      <c r="BC42" s="273"/>
      <c r="BD42" s="273"/>
      <c r="BE42" s="273"/>
      <c r="BF42" s="273"/>
      <c r="BG42" s="273"/>
      <c r="BH42" s="273"/>
      <c r="BI42" s="273"/>
      <c r="BJ42" s="273"/>
      <c r="BK42" s="273"/>
      <c r="BL42" s="273"/>
      <c r="BM42" s="273"/>
      <c r="BN42" s="273"/>
      <c r="BO42" s="273"/>
      <c r="BP42" s="273"/>
      <c r="BQ42" s="273"/>
      <c r="BR42" s="273"/>
      <c r="BS42" s="273"/>
      <c r="BT42" s="273"/>
      <c r="BU42" s="273"/>
      <c r="BV42" s="273"/>
      <c r="BW42" s="273"/>
      <c r="BX42" s="273"/>
      <c r="BY42" s="273"/>
      <c r="BZ42" s="273"/>
      <c r="CA42" s="273"/>
      <c r="CB42" s="273"/>
      <c r="CC42" s="273"/>
      <c r="CD42" s="273"/>
      <c r="CE42" s="273"/>
      <c r="CF42" s="273"/>
      <c r="CG42" s="273"/>
      <c r="CH42" s="273"/>
      <c r="CI42" s="273"/>
      <c r="CJ42" s="273"/>
      <c r="CK42" s="273"/>
      <c r="CL42" s="273"/>
      <c r="CM42" s="273"/>
      <c r="CN42" s="273"/>
      <c r="CO42" s="273"/>
      <c r="CP42" s="273"/>
      <c r="CQ42" s="273"/>
      <c r="CR42" s="273"/>
      <c r="CS42" s="273"/>
      <c r="CT42" s="273"/>
      <c r="CU42" s="273"/>
      <c r="CV42" s="273"/>
      <c r="CW42" s="273"/>
      <c r="CX42" s="273"/>
      <c r="CY42" s="273"/>
      <c r="CZ42" s="273"/>
      <c r="DA42" s="273"/>
      <c r="DB42" s="273"/>
      <c r="DC42" s="273"/>
      <c r="DD42" s="273"/>
      <c r="DE42" s="273"/>
      <c r="DF42" s="273"/>
      <c r="DG42" s="273"/>
      <c r="DH42" s="273"/>
      <c r="DI42" s="273"/>
      <c r="DJ42" s="273"/>
      <c r="DK42" s="273"/>
      <c r="DL42" s="273"/>
      <c r="DM42" s="273"/>
      <c r="DN42" s="273"/>
      <c r="DO42" s="273"/>
      <c r="DP42" s="273"/>
      <c r="DQ42" s="273"/>
      <c r="DR42" s="273"/>
      <c r="DS42" s="273"/>
      <c r="DT42" s="273"/>
      <c r="DU42" s="273"/>
      <c r="DV42" s="273"/>
      <c r="DW42" s="273"/>
      <c r="DX42" s="273"/>
      <c r="DY42" s="273"/>
      <c r="DZ42" s="273"/>
      <c r="EA42" s="273"/>
      <c r="EB42" s="273"/>
      <c r="EC42" s="273"/>
      <c r="ED42" s="273"/>
      <c r="EE42" s="273"/>
      <c r="EF42" s="273"/>
      <c r="EG42" s="273"/>
      <c r="EH42" s="273"/>
      <c r="EI42" s="273"/>
      <c r="EJ42" s="273"/>
      <c r="EK42" s="273"/>
      <c r="EL42" s="273"/>
      <c r="EM42" s="273"/>
      <c r="EN42" s="273"/>
      <c r="EO42" s="273"/>
      <c r="EP42" s="273"/>
      <c r="EQ42" s="273"/>
      <c r="ER42" s="273"/>
      <c r="ES42" s="273"/>
      <c r="ET42" s="273"/>
      <c r="EU42" s="273"/>
      <c r="EV42" s="273"/>
      <c r="EW42" s="273"/>
      <c r="EX42" s="273"/>
      <c r="EY42" s="273"/>
      <c r="EZ42" s="273"/>
      <c r="FA42" s="273"/>
      <c r="FB42" s="273"/>
      <c r="FC42" s="273"/>
      <c r="FD42" s="273"/>
      <c r="FE42" s="273"/>
      <c r="FF42" s="273"/>
      <c r="FG42" s="273"/>
      <c r="FH42" s="273"/>
      <c r="FI42" s="273"/>
      <c r="FJ42" s="273"/>
      <c r="FK42" s="273"/>
      <c r="FL42" s="273"/>
      <c r="FM42" s="273"/>
      <c r="FN42" s="273"/>
      <c r="FO42" s="273"/>
      <c r="FP42" s="273"/>
      <c r="FQ42" s="273"/>
      <c r="FR42" s="273"/>
      <c r="FS42" s="273"/>
      <c r="FT42" s="273"/>
      <c r="FU42" s="273"/>
      <c r="FV42" s="273"/>
      <c r="FW42" s="273"/>
      <c r="FX42" s="273"/>
      <c r="FY42" s="273"/>
      <c r="FZ42" s="273"/>
      <c r="GA42" s="273"/>
      <c r="GB42" s="273"/>
      <c r="GC42" s="273"/>
      <c r="GD42" s="273"/>
      <c r="GE42" s="273"/>
      <c r="GF42" s="273"/>
      <c r="GG42" s="273"/>
      <c r="GH42" s="273"/>
      <c r="GI42" s="273"/>
      <c r="GJ42" s="273"/>
      <c r="GK42" s="273"/>
      <c r="GL42" s="273"/>
      <c r="GM42" s="273"/>
      <c r="GN42" s="273"/>
      <c r="GO42" s="273"/>
      <c r="GP42" s="273"/>
      <c r="GQ42" s="273"/>
      <c r="GR42" s="273"/>
      <c r="GS42" s="273"/>
      <c r="GT42" s="273"/>
      <c r="GU42" s="273"/>
      <c r="GV42" s="273"/>
      <c r="GW42" s="273"/>
      <c r="GX42" s="273"/>
      <c r="GY42" s="273"/>
      <c r="GZ42" s="273"/>
      <c r="HA42" s="273"/>
      <c r="HB42" s="273"/>
      <c r="HC42" s="273"/>
      <c r="HD42" s="273"/>
      <c r="HE42" s="273"/>
      <c r="HF42" s="273"/>
      <c r="HG42" s="273"/>
      <c r="HH42" s="273"/>
      <c r="HI42" s="273"/>
      <c r="HJ42" s="273"/>
      <c r="HK42" s="273"/>
      <c r="HL42" s="273"/>
      <c r="HM42" s="273"/>
      <c r="HN42" s="273"/>
      <c r="HO42" s="273"/>
      <c r="HP42" s="273"/>
      <c r="HQ42" s="273"/>
      <c r="HR42" s="273"/>
      <c r="HS42" s="273"/>
      <c r="HT42" s="273"/>
      <c r="HU42" s="273"/>
      <c r="HV42" s="273"/>
      <c r="HW42" s="273"/>
      <c r="HX42" s="273"/>
      <c r="HY42" s="273"/>
      <c r="HZ42" s="273"/>
      <c r="IA42" s="273"/>
      <c r="IB42" s="273"/>
      <c r="IC42" s="273"/>
      <c r="ID42" s="273"/>
      <c r="IE42" s="273"/>
      <c r="IF42" s="273"/>
      <c r="IG42" s="273"/>
      <c r="IH42" s="273"/>
      <c r="II42" s="273"/>
      <c r="IJ42" s="273"/>
      <c r="IK42" s="273"/>
      <c r="IL42" s="273"/>
      <c r="IM42" s="273"/>
      <c r="IN42" s="273"/>
      <c r="IO42" s="273"/>
      <c r="IP42" s="273"/>
      <c r="IQ42" s="273"/>
      <c r="IR42" s="273"/>
      <c r="IS42" s="273"/>
      <c r="IT42" s="273"/>
      <c r="IU42" s="273"/>
      <c r="IV42" s="273"/>
      <c r="IW42" s="273"/>
      <c r="IX42" s="273"/>
      <c r="IY42" s="273"/>
      <c r="IZ42" s="273"/>
      <c r="JA42" s="273"/>
      <c r="JB42" s="273"/>
      <c r="JC42" s="273"/>
      <c r="JD42" s="273"/>
      <c r="JE42" s="273"/>
      <c r="JF42" s="273"/>
      <c r="JG42" s="273"/>
      <c r="JH42" s="273"/>
      <c r="JI42" s="273"/>
      <c r="JJ42" s="273"/>
      <c r="JK42" s="273"/>
      <c r="JL42" s="273"/>
      <c r="JM42" s="273"/>
      <c r="JN42" s="273"/>
      <c r="JO42" s="273"/>
      <c r="JP42" s="273"/>
      <c r="JQ42" s="273"/>
      <c r="JR42" s="273"/>
      <c r="JS42" s="273"/>
      <c r="JT42" s="273"/>
      <c r="JU42" s="273"/>
      <c r="JV42" s="273"/>
      <c r="JW42" s="273"/>
      <c r="JX42" s="273"/>
      <c r="JY42" s="273"/>
      <c r="JZ42" s="273"/>
      <c r="KA42" s="273"/>
      <c r="KB42" s="273"/>
      <c r="KC42" s="273"/>
      <c r="KD42" s="273"/>
      <c r="KE42" s="273"/>
      <c r="KF42" s="273"/>
      <c r="KG42" s="273"/>
      <c r="KH42" s="273"/>
      <c r="KI42" s="273"/>
      <c r="KJ42" s="273"/>
      <c r="KK42" s="273"/>
      <c r="KL42" s="273"/>
      <c r="KM42" s="273"/>
      <c r="KN42" s="273"/>
      <c r="KO42" s="273"/>
      <c r="KP42" s="273"/>
      <c r="KQ42" s="273"/>
      <c r="KR42" s="273"/>
      <c r="KS42" s="273"/>
      <c r="KT42" s="273"/>
      <c r="KU42" s="273"/>
      <c r="KV42" s="273"/>
      <c r="KW42" s="273"/>
      <c r="KX42" s="273"/>
      <c r="KY42" s="273"/>
      <c r="KZ42" s="273"/>
      <c r="LA42" s="273"/>
      <c r="LB42" s="273"/>
      <c r="LC42" s="273"/>
      <c r="LD42" s="273"/>
      <c r="LE42" s="273"/>
      <c r="LF42" s="273"/>
      <c r="LG42" s="273"/>
      <c r="LH42" s="273"/>
      <c r="LI42" s="273"/>
      <c r="LJ42" s="273"/>
      <c r="LK42" s="273"/>
      <c r="LL42" s="273"/>
      <c r="LM42" s="273"/>
      <c r="LN42" s="273"/>
      <c r="LO42" s="273"/>
      <c r="LP42" s="273"/>
      <c r="LQ42" s="273"/>
      <c r="LR42" s="273"/>
      <c r="LS42" s="273"/>
      <c r="LT42" s="273"/>
      <c r="LU42" s="273"/>
      <c r="LV42" s="273"/>
      <c r="LW42" s="273"/>
      <c r="LX42" s="273"/>
      <c r="LY42" s="273"/>
      <c r="LZ42" s="273"/>
      <c r="MA42" s="273"/>
      <c r="MB42" s="273"/>
      <c r="MC42" s="273"/>
      <c r="MD42" s="273"/>
      <c r="ME42" s="273"/>
      <c r="MF42" s="273"/>
      <c r="MG42" s="273"/>
      <c r="MH42" s="273"/>
      <c r="MI42" s="273"/>
      <c r="MJ42" s="273"/>
      <c r="MK42" s="273"/>
      <c r="ML42" s="273"/>
      <c r="MM42" s="273"/>
      <c r="MN42" s="273"/>
      <c r="MO42" s="273"/>
      <c r="MP42" s="273"/>
      <c r="MQ42" s="273"/>
      <c r="MR42" s="273"/>
      <c r="MS42" s="273"/>
      <c r="MT42" s="273"/>
      <c r="MU42" s="273"/>
      <c r="MV42" s="273"/>
      <c r="MW42" s="273"/>
      <c r="MX42" s="273"/>
      <c r="MY42" s="273"/>
      <c r="MZ42" s="273"/>
      <c r="NA42" s="273"/>
      <c r="NB42" s="273"/>
      <c r="NC42" s="273"/>
      <c r="ND42" s="273"/>
      <c r="NE42" s="273"/>
      <c r="NF42" s="273"/>
      <c r="NG42" s="273"/>
      <c r="NH42" s="273"/>
      <c r="NI42" s="273"/>
      <c r="NJ42" s="273"/>
      <c r="NK42" s="273"/>
      <c r="NL42" s="273"/>
      <c r="NM42" s="273"/>
      <c r="NN42" s="273"/>
      <c r="NO42" s="273"/>
      <c r="NP42" s="273"/>
      <c r="NQ42" s="273"/>
      <c r="NR42" s="273"/>
      <c r="NS42" s="273"/>
      <c r="NT42" s="273"/>
      <c r="NU42" s="273"/>
      <c r="NV42" s="273"/>
      <c r="NW42" s="273"/>
      <c r="NX42" s="273"/>
      <c r="NY42" s="273"/>
      <c r="NZ42" s="273"/>
      <c r="OA42" s="273"/>
      <c r="OB42" s="273"/>
      <c r="OC42" s="273"/>
      <c r="OD42" s="273"/>
      <c r="OE42" s="273"/>
      <c r="OF42" s="273"/>
      <c r="OG42" s="273"/>
      <c r="OH42" s="273"/>
      <c r="OI42" s="273"/>
      <c r="OJ42" s="273"/>
      <c r="OK42" s="273"/>
      <c r="OL42" s="273"/>
      <c r="OM42" s="273"/>
      <c r="ON42" s="273"/>
      <c r="OO42" s="273"/>
      <c r="OP42" s="273"/>
      <c r="OQ42" s="273"/>
      <c r="OR42" s="273"/>
      <c r="OS42" s="273"/>
      <c r="OT42" s="273"/>
      <c r="OU42" s="273"/>
      <c r="OV42" s="273"/>
      <c r="OW42" s="273"/>
      <c r="OX42" s="273"/>
      <c r="OY42" s="273"/>
      <c r="OZ42" s="273"/>
      <c r="PA42" s="273"/>
      <c r="PB42" s="273"/>
      <c r="PC42" s="273"/>
      <c r="PD42" s="273"/>
      <c r="PE42" s="273"/>
      <c r="PF42" s="273"/>
      <c r="PG42" s="273"/>
      <c r="PH42" s="273"/>
      <c r="PI42" s="273"/>
      <c r="PJ42" s="273"/>
      <c r="PK42" s="273"/>
      <c r="PL42" s="273"/>
      <c r="PM42" s="273"/>
      <c r="PN42" s="273"/>
      <c r="PO42" s="273"/>
      <c r="PP42" s="273"/>
      <c r="PQ42" s="273"/>
      <c r="PR42" s="273"/>
      <c r="PS42" s="273"/>
      <c r="PT42" s="273"/>
      <c r="PU42" s="273"/>
      <c r="PV42" s="273"/>
      <c r="PW42" s="273"/>
      <c r="PX42" s="273"/>
      <c r="PY42" s="273"/>
      <c r="PZ42" s="273"/>
      <c r="QA42" s="273"/>
      <c r="QB42" s="273"/>
      <c r="QC42" s="273"/>
      <c r="QD42" s="273"/>
      <c r="QE42" s="273"/>
      <c r="QF42" s="273"/>
      <c r="QG42" s="273"/>
      <c r="QH42" s="273"/>
      <c r="QI42" s="273"/>
      <c r="QJ42" s="273"/>
      <c r="QK42" s="273"/>
      <c r="QL42" s="273"/>
      <c r="QM42" s="273"/>
      <c r="QN42" s="273"/>
      <c r="QO42" s="273"/>
      <c r="QP42" s="273"/>
      <c r="QQ42" s="273"/>
      <c r="QR42" s="273"/>
      <c r="QS42" s="273"/>
      <c r="QT42" s="273"/>
      <c r="QU42" s="273"/>
      <c r="QV42" s="273"/>
      <c r="QW42" s="273"/>
      <c r="QX42" s="273"/>
      <c r="QY42" s="273"/>
      <c r="QZ42" s="273"/>
      <c r="RA42" s="273"/>
      <c r="RB42" s="273"/>
      <c r="RC42" s="273"/>
      <c r="RD42" s="273"/>
      <c r="RE42" s="273"/>
      <c r="RF42" s="273"/>
      <c r="RG42" s="273"/>
      <c r="RH42" s="273"/>
      <c r="RI42" s="273"/>
      <c r="RJ42" s="273"/>
      <c r="RK42" s="273"/>
      <c r="RL42" s="273"/>
      <c r="RM42" s="273"/>
      <c r="RN42" s="273"/>
      <c r="RO42" s="273"/>
      <c r="RP42" s="273"/>
      <c r="RQ42" s="273"/>
      <c r="RR42" s="273"/>
      <c r="RS42" s="273"/>
      <c r="RT42" s="273"/>
      <c r="RU42" s="273"/>
      <c r="RV42" s="273"/>
      <c r="RW42" s="273"/>
      <c r="RX42" s="273"/>
      <c r="RY42" s="273"/>
      <c r="RZ42" s="273"/>
      <c r="SA42" s="273"/>
      <c r="SB42" s="273"/>
      <c r="SC42" s="273"/>
      <c r="SD42" s="273"/>
      <c r="SE42" s="273"/>
      <c r="SF42" s="273"/>
      <c r="SG42" s="273"/>
      <c r="SH42" s="273"/>
      <c r="SI42" s="273"/>
      <c r="SJ42" s="273"/>
      <c r="SK42" s="273"/>
      <c r="SL42" s="273"/>
      <c r="SM42" s="273"/>
      <c r="SN42" s="273"/>
      <c r="SO42" s="273"/>
      <c r="SP42" s="273"/>
      <c r="SQ42" s="273"/>
      <c r="SR42" s="273"/>
      <c r="SS42" s="273"/>
      <c r="ST42" s="273"/>
      <c r="SU42" s="273"/>
      <c r="SV42" s="273"/>
      <c r="SW42" s="273"/>
      <c r="SX42" s="273"/>
      <c r="SY42" s="273"/>
      <c r="SZ42" s="273"/>
      <c r="TA42" s="273"/>
      <c r="TB42" s="273"/>
      <c r="TC42" s="273"/>
      <c r="TD42" s="273"/>
      <c r="TE42" s="273"/>
      <c r="TF42" s="273"/>
      <c r="TG42" s="273"/>
      <c r="TH42" s="273"/>
      <c r="TI42" s="273"/>
      <c r="TJ42" s="273"/>
      <c r="TK42" s="273"/>
      <c r="TL42" s="273"/>
      <c r="TM42" s="273"/>
      <c r="TN42" s="273"/>
      <c r="TO42" s="273"/>
      <c r="TP42" s="273"/>
      <c r="TQ42" s="273"/>
      <c r="TR42" s="273"/>
      <c r="TS42" s="273"/>
      <c r="TT42" s="273"/>
      <c r="TU42" s="273"/>
      <c r="TV42" s="273"/>
      <c r="TW42" s="273"/>
      <c r="TX42" s="273"/>
      <c r="TY42" s="273"/>
      <c r="TZ42" s="273"/>
      <c r="UA42" s="273"/>
      <c r="UB42" s="273"/>
      <c r="UC42" s="273"/>
      <c r="UD42" s="273"/>
      <c r="UE42" s="273"/>
      <c r="UF42" s="273"/>
      <c r="UG42" s="273"/>
      <c r="UH42" s="273"/>
      <c r="UI42" s="273"/>
      <c r="UJ42" s="273"/>
      <c r="UK42" s="273"/>
      <c r="UL42" s="273"/>
      <c r="UM42" s="273"/>
      <c r="UN42" s="273"/>
      <c r="UO42" s="273"/>
      <c r="UP42" s="273"/>
      <c r="UQ42" s="273"/>
      <c r="UR42" s="273"/>
      <c r="US42" s="273"/>
      <c r="UT42" s="273"/>
      <c r="UU42" s="273"/>
      <c r="UV42" s="273"/>
      <c r="UW42" s="273"/>
      <c r="UX42" s="273"/>
      <c r="UY42" s="273"/>
      <c r="UZ42" s="273"/>
      <c r="VA42" s="273"/>
      <c r="VB42" s="273"/>
      <c r="VC42" s="273"/>
      <c r="VD42" s="273"/>
      <c r="VE42" s="273"/>
      <c r="VF42" s="273"/>
      <c r="VG42" s="273"/>
      <c r="VH42" s="273"/>
      <c r="VI42" s="273"/>
      <c r="VJ42" s="273"/>
      <c r="VK42" s="273"/>
      <c r="VL42" s="273"/>
      <c r="VM42" s="273"/>
      <c r="VN42" s="273"/>
      <c r="VO42" s="273"/>
      <c r="VP42" s="273"/>
      <c r="VQ42" s="273"/>
      <c r="VR42" s="273"/>
      <c r="VS42" s="273"/>
      <c r="VT42" s="273"/>
      <c r="VU42" s="273"/>
      <c r="VV42" s="273"/>
      <c r="VW42" s="273"/>
      <c r="VX42" s="273"/>
      <c r="VY42" s="273"/>
      <c r="VZ42" s="273"/>
      <c r="WA42" s="273"/>
      <c r="WB42" s="273"/>
      <c r="WC42" s="273"/>
      <c r="WD42" s="273"/>
      <c r="WE42" s="273"/>
      <c r="WF42" s="273"/>
      <c r="WG42" s="273"/>
      <c r="WH42" s="273"/>
      <c r="WI42" s="273"/>
      <c r="WJ42" s="273"/>
      <c r="WK42" s="273"/>
      <c r="WL42" s="273"/>
      <c r="WM42" s="273"/>
      <c r="WN42" s="273"/>
      <c r="WO42" s="273"/>
      <c r="WP42" s="273"/>
      <c r="WQ42" s="273"/>
      <c r="WR42" s="273"/>
      <c r="WS42" s="273"/>
      <c r="WT42" s="273"/>
      <c r="WU42" s="273"/>
      <c r="WV42" s="273"/>
      <c r="WW42" s="273"/>
      <c r="WX42" s="273"/>
      <c r="WY42" s="273"/>
      <c r="WZ42" s="273"/>
      <c r="XA42" s="273"/>
      <c r="XB42" s="273"/>
      <c r="XC42" s="273"/>
      <c r="XD42" s="273"/>
      <c r="XE42" s="273"/>
      <c r="XF42" s="273"/>
      <c r="XG42" s="273"/>
      <c r="XH42" s="273"/>
      <c r="XI42" s="273"/>
      <c r="XJ42" s="273"/>
      <c r="XK42" s="273"/>
      <c r="XL42" s="273"/>
      <c r="XM42" s="273"/>
      <c r="XN42" s="273"/>
      <c r="XO42" s="273"/>
      <c r="XP42" s="273"/>
      <c r="XQ42" s="273"/>
      <c r="XR42" s="273"/>
      <c r="XS42" s="273"/>
      <c r="XT42" s="273"/>
      <c r="XU42" s="273"/>
      <c r="XV42" s="273"/>
      <c r="XW42" s="273"/>
      <c r="XX42" s="273"/>
      <c r="XY42" s="273"/>
      <c r="XZ42" s="273"/>
      <c r="YA42" s="273"/>
      <c r="YB42" s="273"/>
      <c r="YC42" s="273"/>
      <c r="YD42" s="273"/>
      <c r="YE42" s="273"/>
      <c r="YF42" s="273"/>
      <c r="YG42" s="273"/>
      <c r="YH42" s="273"/>
      <c r="YI42" s="273"/>
      <c r="YJ42" s="273"/>
      <c r="YK42" s="273"/>
      <c r="YL42" s="273"/>
      <c r="YM42" s="273"/>
      <c r="YN42" s="273"/>
      <c r="YO42" s="273"/>
      <c r="YP42" s="273"/>
      <c r="YQ42" s="273"/>
      <c r="YR42" s="273"/>
      <c r="YS42" s="273"/>
      <c r="YT42" s="273"/>
      <c r="YU42" s="273"/>
      <c r="YV42" s="273"/>
      <c r="YW42" s="273"/>
      <c r="YX42" s="273"/>
      <c r="YY42" s="273"/>
      <c r="YZ42" s="273"/>
      <c r="ZA42" s="273"/>
      <c r="ZB42" s="273"/>
      <c r="ZC42" s="273"/>
      <c r="ZD42" s="273"/>
      <c r="ZE42" s="273"/>
      <c r="ZF42" s="273"/>
      <c r="ZG42" s="273"/>
      <c r="ZH42" s="273"/>
      <c r="ZI42" s="273"/>
      <c r="ZJ42" s="273"/>
      <c r="ZK42" s="273"/>
      <c r="ZL42" s="273"/>
      <c r="ZM42" s="273"/>
      <c r="ZN42" s="273"/>
      <c r="ZO42" s="273"/>
      <c r="ZP42" s="273"/>
      <c r="ZQ42" s="273"/>
      <c r="ZR42" s="273"/>
      <c r="ZS42" s="273"/>
      <c r="ZT42" s="273"/>
      <c r="ZU42" s="273"/>
      <c r="ZV42" s="273"/>
      <c r="ZW42" s="273"/>
      <c r="ZX42" s="273"/>
      <c r="ZY42" s="273"/>
      <c r="ZZ42" s="273"/>
      <c r="AAA42" s="273"/>
      <c r="AAB42" s="273"/>
      <c r="AAC42" s="273"/>
      <c r="AAD42" s="273"/>
      <c r="AAE42" s="273"/>
      <c r="AAF42" s="273"/>
      <c r="AAG42" s="273"/>
      <c r="AAH42" s="273"/>
      <c r="AAI42" s="273"/>
      <c r="AAJ42" s="273"/>
      <c r="AAK42" s="273"/>
      <c r="AAL42" s="273"/>
      <c r="AAM42" s="273"/>
      <c r="AAN42" s="273"/>
      <c r="AAO42" s="273"/>
      <c r="AAP42" s="273"/>
      <c r="AAQ42" s="273"/>
      <c r="AAR42" s="273"/>
      <c r="AAS42" s="273"/>
      <c r="AAT42" s="273"/>
      <c r="AAU42" s="273"/>
      <c r="AAV42" s="273"/>
      <c r="AAW42" s="273"/>
      <c r="AAX42" s="273"/>
      <c r="AAY42" s="273"/>
      <c r="AAZ42" s="273"/>
      <c r="ABA42" s="273"/>
      <c r="ABB42" s="273"/>
      <c r="ABC42" s="273"/>
      <c r="ABD42" s="273"/>
      <c r="ABE42" s="273"/>
      <c r="ABF42" s="273"/>
      <c r="ABG42" s="273"/>
      <c r="ABH42" s="273"/>
      <c r="ABI42" s="273"/>
      <c r="ABJ42" s="273"/>
      <c r="ABK42" s="273"/>
      <c r="ABL42" s="273"/>
      <c r="ABM42" s="273"/>
      <c r="ABN42" s="273"/>
      <c r="ABO42" s="273"/>
      <c r="ABP42" s="273"/>
      <c r="ABQ42" s="273"/>
      <c r="ABR42" s="273"/>
      <c r="ABS42" s="273"/>
      <c r="ABT42" s="273"/>
      <c r="ABU42" s="273"/>
      <c r="ABV42" s="273"/>
      <c r="ABW42" s="273"/>
      <c r="ABX42" s="273"/>
      <c r="ABY42" s="273"/>
      <c r="ABZ42" s="273"/>
      <c r="ACA42" s="273"/>
      <c r="ACB42" s="273"/>
      <c r="ACC42" s="273"/>
      <c r="ACD42" s="273"/>
      <c r="ACE42" s="273"/>
      <c r="ACF42" s="273"/>
      <c r="ACG42" s="273"/>
      <c r="ACH42" s="273"/>
      <c r="ACI42" s="273"/>
      <c r="ACJ42" s="273"/>
      <c r="ACK42" s="273"/>
      <c r="ACL42" s="273"/>
      <c r="ACM42" s="273"/>
      <c r="ACN42" s="273"/>
      <c r="ACO42" s="273"/>
      <c r="ACP42" s="273"/>
      <c r="ACQ42" s="273"/>
      <c r="ACR42" s="273"/>
      <c r="ACS42" s="273"/>
      <c r="ACT42" s="273"/>
      <c r="ACU42" s="273"/>
      <c r="ACV42" s="273"/>
      <c r="ACW42" s="273"/>
      <c r="ACX42" s="273"/>
      <c r="ACY42" s="273"/>
      <c r="ACZ42" s="273"/>
      <c r="ADA42" s="273"/>
      <c r="ADB42" s="273"/>
      <c r="ADC42" s="273"/>
      <c r="ADD42" s="273"/>
      <c r="ADE42" s="273"/>
      <c r="ADF42" s="273"/>
      <c r="ADG42" s="273"/>
      <c r="ADH42" s="273"/>
      <c r="ADI42" s="273"/>
      <c r="ADJ42" s="273"/>
      <c r="ADK42" s="273"/>
      <c r="ADL42" s="273"/>
      <c r="ADM42" s="273"/>
      <c r="ADN42" s="273"/>
      <c r="ADO42" s="273"/>
      <c r="ADP42" s="273"/>
      <c r="ADQ42" s="273"/>
      <c r="ADR42" s="273"/>
      <c r="ADS42" s="273"/>
      <c r="ADT42" s="273"/>
      <c r="ADU42" s="273"/>
      <c r="ADV42" s="273"/>
      <c r="ADW42" s="273"/>
      <c r="ADX42" s="273"/>
      <c r="ADY42" s="273"/>
      <c r="ADZ42" s="273"/>
      <c r="AEA42" s="273"/>
      <c r="AEB42" s="273"/>
      <c r="AEC42" s="273"/>
      <c r="AED42" s="273"/>
      <c r="AEE42" s="273"/>
      <c r="AEF42" s="273"/>
      <c r="AEG42" s="273"/>
      <c r="AEH42" s="273"/>
      <c r="AEI42" s="273"/>
      <c r="AEJ42" s="273"/>
      <c r="AEK42" s="273"/>
      <c r="AEL42" s="273"/>
      <c r="AEM42" s="273"/>
      <c r="AEN42" s="273"/>
      <c r="AEO42" s="273"/>
      <c r="AEP42" s="273"/>
      <c r="AEQ42" s="273"/>
      <c r="AER42" s="273"/>
      <c r="AES42" s="273"/>
      <c r="AET42" s="273"/>
      <c r="AEU42" s="273"/>
      <c r="AEV42" s="273"/>
      <c r="AEW42" s="273"/>
      <c r="AEX42" s="273"/>
      <c r="AEY42" s="273"/>
      <c r="AEZ42" s="273"/>
      <c r="AFA42" s="273"/>
      <c r="AFB42" s="273"/>
      <c r="AFC42" s="273"/>
      <c r="AFD42" s="273"/>
      <c r="AFE42" s="273"/>
      <c r="AFF42" s="273"/>
      <c r="AFG42" s="273"/>
      <c r="AFH42" s="273"/>
      <c r="AFI42" s="273"/>
      <c r="AFJ42" s="273"/>
      <c r="AFK42" s="273"/>
      <c r="AFL42" s="273"/>
      <c r="AFM42" s="273"/>
      <c r="AFN42" s="273"/>
      <c r="AFO42" s="273"/>
      <c r="AFP42" s="273"/>
      <c r="AFQ42" s="273"/>
      <c r="AFR42" s="273"/>
      <c r="AFS42" s="273"/>
      <c r="AFT42" s="273"/>
      <c r="AFU42" s="273"/>
      <c r="AFV42" s="273"/>
      <c r="AFW42" s="273"/>
      <c r="AFX42" s="273"/>
      <c r="AFY42" s="273"/>
      <c r="AFZ42" s="273"/>
      <c r="AGA42" s="273"/>
      <c r="AGB42" s="273"/>
      <c r="AGC42" s="273"/>
      <c r="AGD42" s="273"/>
      <c r="AGE42" s="273"/>
      <c r="AGF42" s="273"/>
      <c r="AGG42" s="273"/>
      <c r="AGH42" s="273"/>
      <c r="AGI42" s="273"/>
      <c r="AGJ42" s="273"/>
      <c r="AGK42" s="273"/>
      <c r="AGL42" s="273"/>
      <c r="AGM42" s="273"/>
      <c r="AGN42" s="273"/>
      <c r="AGO42" s="273"/>
      <c r="AGP42" s="273"/>
      <c r="AGQ42" s="273"/>
      <c r="AGR42" s="273"/>
      <c r="AGS42" s="273"/>
      <c r="AGT42" s="273"/>
      <c r="AGU42" s="273"/>
      <c r="AGV42" s="273"/>
      <c r="AGW42" s="273"/>
      <c r="AGX42" s="273"/>
      <c r="AGY42" s="273"/>
      <c r="AGZ42" s="273"/>
      <c r="AHA42" s="273"/>
      <c r="AHB42" s="273"/>
      <c r="AHC42" s="273"/>
      <c r="AHD42" s="273"/>
      <c r="AHE42" s="273"/>
      <c r="AHF42" s="273"/>
      <c r="AHG42" s="273"/>
      <c r="AHH42" s="273"/>
      <c r="AHI42" s="273"/>
      <c r="AHJ42" s="273"/>
      <c r="AHK42" s="273"/>
      <c r="AHL42" s="273"/>
      <c r="AHM42" s="273"/>
      <c r="AHN42" s="273"/>
      <c r="AHO42" s="273"/>
      <c r="AHP42" s="273"/>
      <c r="AHQ42" s="273"/>
      <c r="AHR42" s="273"/>
      <c r="AHS42" s="273"/>
      <c r="AHT42" s="273"/>
      <c r="AHU42" s="273"/>
      <c r="AHV42" s="273"/>
      <c r="AHW42" s="273"/>
      <c r="AHX42" s="273"/>
      <c r="AHY42" s="273"/>
      <c r="AHZ42" s="273"/>
      <c r="AIA42" s="273"/>
      <c r="AIB42" s="273"/>
      <c r="AIC42" s="273"/>
      <c r="AID42" s="273"/>
      <c r="AIE42" s="273"/>
      <c r="AIF42" s="273"/>
      <c r="AIG42" s="273"/>
      <c r="AIH42" s="273"/>
      <c r="AII42" s="273"/>
      <c r="AIJ42" s="273"/>
      <c r="AIK42" s="273"/>
      <c r="AIL42" s="273"/>
      <c r="AIM42" s="273"/>
      <c r="AIN42" s="273"/>
      <c r="AIO42" s="273"/>
      <c r="AIP42" s="273"/>
      <c r="AIQ42" s="273"/>
      <c r="AIR42" s="273"/>
      <c r="AIS42" s="273"/>
      <c r="AIT42" s="273"/>
      <c r="AIU42" s="273"/>
      <c r="AIV42" s="273"/>
      <c r="AIW42" s="273"/>
      <c r="AIX42" s="273"/>
      <c r="AIY42" s="273"/>
      <c r="AIZ42" s="273"/>
      <c r="AJA42" s="273"/>
      <c r="AJB42" s="273"/>
      <c r="AJC42" s="273"/>
      <c r="AJD42" s="273"/>
      <c r="AJE42" s="273"/>
      <c r="AJF42" s="273"/>
      <c r="AJG42" s="273"/>
      <c r="AJH42" s="273"/>
      <c r="AJI42" s="273"/>
      <c r="AJJ42" s="273"/>
      <c r="AJK42" s="273"/>
      <c r="AJL42" s="273"/>
      <c r="AJM42" s="273"/>
      <c r="AJN42" s="273"/>
      <c r="AJO42" s="273"/>
      <c r="AJP42" s="273"/>
      <c r="AJQ42" s="273"/>
      <c r="AJR42" s="273"/>
      <c r="AJS42" s="273"/>
      <c r="AJT42" s="273"/>
      <c r="AJU42" s="273"/>
      <c r="AJV42" s="273"/>
      <c r="AJW42" s="273"/>
      <c r="AJX42" s="273"/>
      <c r="AJY42" s="273"/>
      <c r="AJZ42" s="273"/>
      <c r="AKA42" s="273"/>
      <c r="AKB42" s="273"/>
      <c r="AKC42" s="273"/>
      <c r="AKD42" s="273"/>
      <c r="AKE42" s="273"/>
      <c r="AKF42" s="273"/>
      <c r="AKG42" s="273"/>
      <c r="AKH42" s="273"/>
      <c r="AKI42" s="273"/>
      <c r="AKJ42" s="273"/>
      <c r="AKK42" s="273"/>
      <c r="AKL42" s="273"/>
      <c r="AKM42" s="273"/>
      <c r="AKN42" s="273"/>
      <c r="AKO42" s="273"/>
      <c r="AKP42" s="273"/>
      <c r="AKQ42" s="273"/>
      <c r="AKR42" s="273"/>
      <c r="AKS42" s="273"/>
      <c r="AKT42" s="273"/>
      <c r="AKU42" s="273"/>
      <c r="AKV42" s="273"/>
      <c r="AKW42" s="273"/>
      <c r="AKX42" s="273"/>
      <c r="AKY42" s="273"/>
      <c r="AKZ42" s="273"/>
      <c r="ALA42" s="273"/>
      <c r="ALB42" s="273"/>
      <c r="ALC42" s="273"/>
      <c r="ALD42" s="273"/>
      <c r="ALE42" s="273"/>
      <c r="ALF42" s="273"/>
      <c r="ALG42" s="273"/>
      <c r="ALH42" s="273"/>
      <c r="ALI42" s="273"/>
      <c r="ALJ42" s="273"/>
      <c r="ALK42" s="273"/>
      <c r="ALL42" s="273"/>
      <c r="ALM42" s="273"/>
      <c r="ALN42" s="273"/>
      <c r="ALO42" s="273"/>
      <c r="ALP42" s="273"/>
      <c r="ALQ42" s="273"/>
      <c r="ALR42" s="273"/>
      <c r="ALS42" s="273"/>
      <c r="ALT42" s="273"/>
      <c r="ALU42" s="273"/>
      <c r="ALV42" s="273"/>
      <c r="ALW42" s="273"/>
      <c r="ALX42" s="273"/>
      <c r="ALY42" s="273"/>
      <c r="ALZ42" s="273"/>
      <c r="AMA42" s="273"/>
      <c r="AMB42" s="273"/>
      <c r="AMC42" s="273"/>
      <c r="AMD42" s="273"/>
      <c r="AME42" s="273"/>
      <c r="AMF42" s="273"/>
      <c r="AMG42" s="273"/>
      <c r="AMH42" s="273"/>
      <c r="AMI42" s="273"/>
    </row>
    <row r="43" spans="1:1024" s="26" customFormat="1" ht="63.75" hidden="1" customHeight="1">
      <c r="A43" s="272" t="s">
        <v>38</v>
      </c>
      <c r="B43" s="272"/>
      <c r="C43" s="272"/>
    </row>
    <row r="44" spans="1:1024" s="26" customFormat="1" ht="18.75" customHeight="1">
      <c r="A44" s="30" t="s">
        <v>39</v>
      </c>
    </row>
    <row r="45" spans="1:1024" s="1" customFormat="1" ht="75" customHeight="1">
      <c r="A45" s="274" t="s">
        <v>40</v>
      </c>
      <c r="B45" s="274"/>
      <c r="C45" s="31"/>
    </row>
    <row r="46" spans="1:1024" s="26" customFormat="1" ht="17.25" customHeight="1">
      <c r="A46" s="25"/>
      <c r="B46" s="25"/>
      <c r="C46" s="25"/>
      <c r="D46" s="25"/>
      <c r="E46" s="25"/>
      <c r="F46" s="25"/>
      <c r="G46" s="25"/>
      <c r="H46" s="25"/>
      <c r="I46" s="25"/>
      <c r="J46" s="25"/>
      <c r="K46" s="25"/>
      <c r="L46" s="25"/>
      <c r="M46" s="25"/>
      <c r="N46" s="25"/>
      <c r="O46" s="25"/>
      <c r="P46" s="25"/>
    </row>
    <row r="47" spans="1:1024" s="26" customFormat="1" ht="80.25" hidden="1" customHeight="1">
      <c r="A47" s="272"/>
      <c r="B47" s="272"/>
      <c r="C47" s="272"/>
      <c r="D47" s="272"/>
      <c r="E47" s="25"/>
      <c r="F47" s="25"/>
      <c r="G47" s="25"/>
      <c r="H47" s="25"/>
      <c r="I47" s="25"/>
      <c r="J47" s="25"/>
      <c r="K47" s="25"/>
      <c r="L47" s="25"/>
      <c r="M47" s="25"/>
      <c r="N47" s="25"/>
      <c r="O47" s="25"/>
      <c r="P47" s="25"/>
    </row>
    <row r="48" spans="1:1024" s="4" customFormat="1" ht="13.5" customHeight="1">
      <c r="A48" s="269" t="s">
        <v>41</v>
      </c>
      <c r="B48" s="269"/>
      <c r="C48" s="269"/>
      <c r="D48" s="269"/>
      <c r="E48" s="269"/>
      <c r="F48" s="269"/>
      <c r="G48" s="269"/>
      <c r="H48" s="269"/>
      <c r="I48" s="269"/>
      <c r="J48" s="269"/>
      <c r="K48" s="269"/>
      <c r="L48" s="269"/>
      <c r="M48" s="269"/>
      <c r="N48" s="269"/>
      <c r="O48" s="269"/>
      <c r="P48" s="269"/>
      <c r="Q48" s="269"/>
      <c r="R48" s="269"/>
      <c r="S48" s="269"/>
      <c r="T48" s="269"/>
      <c r="U48" s="269"/>
      <c r="V48" s="269"/>
      <c r="W48" s="269"/>
      <c r="X48" s="269"/>
      <c r="Y48" s="269"/>
      <c r="Z48" s="269"/>
      <c r="AA48" s="269"/>
      <c r="AB48" s="269"/>
      <c r="AC48" s="269"/>
      <c r="AD48" s="269"/>
      <c r="AE48" s="269"/>
      <c r="AF48" s="269"/>
      <c r="AG48" s="269"/>
      <c r="AH48" s="269"/>
      <c r="AI48" s="269"/>
      <c r="AJ48" s="269"/>
      <c r="AK48" s="269"/>
      <c r="AL48" s="269"/>
      <c r="AM48" s="269"/>
      <c r="AN48" s="269"/>
      <c r="AO48" s="269"/>
      <c r="AP48" s="269"/>
      <c r="AQ48" s="269"/>
      <c r="AR48" s="269"/>
      <c r="AS48" s="269"/>
      <c r="AT48" s="269"/>
      <c r="AU48" s="269"/>
      <c r="AV48" s="269"/>
      <c r="AW48" s="269"/>
      <c r="AX48" s="269"/>
      <c r="AY48" s="269"/>
      <c r="AZ48" s="269"/>
      <c r="BA48" s="269"/>
      <c r="BB48" s="269"/>
      <c r="BC48" s="269"/>
      <c r="BD48" s="269"/>
      <c r="BE48" s="269"/>
      <c r="BF48" s="269"/>
      <c r="BG48" s="269"/>
      <c r="BH48" s="269"/>
      <c r="BI48" s="269"/>
      <c r="BJ48" s="269"/>
      <c r="BK48" s="269"/>
      <c r="BL48" s="269"/>
      <c r="BM48" s="269"/>
      <c r="BN48" s="269"/>
      <c r="BO48" s="269"/>
      <c r="BP48" s="269"/>
      <c r="BQ48" s="269"/>
      <c r="BR48" s="269"/>
      <c r="BS48" s="269"/>
      <c r="BT48" s="269"/>
      <c r="BU48" s="269"/>
      <c r="BV48" s="269"/>
      <c r="BW48" s="269"/>
      <c r="BX48" s="269"/>
      <c r="BY48" s="269"/>
      <c r="BZ48" s="269"/>
      <c r="CA48" s="269"/>
      <c r="CB48" s="269"/>
      <c r="CC48" s="269"/>
      <c r="CD48" s="269"/>
      <c r="CE48" s="269"/>
      <c r="CF48" s="269"/>
      <c r="CG48" s="269"/>
      <c r="CH48" s="269"/>
      <c r="CI48" s="269"/>
      <c r="CJ48" s="269"/>
      <c r="CK48" s="269"/>
      <c r="CL48" s="269"/>
      <c r="CM48" s="269"/>
      <c r="CN48" s="269"/>
      <c r="CO48" s="269"/>
      <c r="CP48" s="269"/>
      <c r="CQ48" s="269"/>
      <c r="CR48" s="269"/>
      <c r="CS48" s="269"/>
      <c r="CT48" s="269"/>
      <c r="CU48" s="269"/>
      <c r="CV48" s="269"/>
      <c r="CW48" s="269"/>
      <c r="CX48" s="269"/>
      <c r="CY48" s="269"/>
      <c r="CZ48" s="269"/>
      <c r="DA48" s="269"/>
      <c r="DB48" s="269"/>
      <c r="DC48" s="269"/>
      <c r="DD48" s="269"/>
      <c r="DE48" s="269"/>
      <c r="DF48" s="269"/>
      <c r="DG48" s="269"/>
      <c r="DH48" s="269"/>
      <c r="DI48" s="269"/>
      <c r="DJ48" s="269"/>
      <c r="DK48" s="269"/>
      <c r="DL48" s="269"/>
      <c r="DM48" s="269"/>
      <c r="DN48" s="269"/>
      <c r="DO48" s="269"/>
      <c r="DP48" s="269"/>
      <c r="DQ48" s="269"/>
      <c r="DR48" s="269"/>
      <c r="DS48" s="269"/>
      <c r="DT48" s="269"/>
      <c r="DU48" s="269"/>
      <c r="DV48" s="269"/>
      <c r="DW48" s="269"/>
      <c r="DX48" s="269"/>
      <c r="DY48" s="269"/>
      <c r="DZ48" s="269"/>
      <c r="EA48" s="269"/>
      <c r="EB48" s="269"/>
      <c r="EC48" s="269"/>
      <c r="ED48" s="269"/>
      <c r="EE48" s="269"/>
      <c r="EF48" s="269"/>
      <c r="EG48" s="269"/>
      <c r="EH48" s="269"/>
      <c r="EI48" s="269"/>
      <c r="EJ48" s="269"/>
      <c r="EK48" s="269"/>
      <c r="EL48" s="269"/>
      <c r="EM48" s="269"/>
      <c r="EN48" s="269"/>
      <c r="EO48" s="269"/>
      <c r="EP48" s="269"/>
      <c r="EQ48" s="269"/>
      <c r="ER48" s="269"/>
      <c r="ES48" s="269"/>
      <c r="ET48" s="269"/>
      <c r="EU48" s="269"/>
      <c r="EV48" s="269"/>
      <c r="EW48" s="269"/>
      <c r="EX48" s="269"/>
      <c r="EY48" s="269"/>
      <c r="EZ48" s="269"/>
      <c r="FA48" s="269"/>
      <c r="FB48" s="269"/>
      <c r="FC48" s="269"/>
      <c r="FD48" s="269"/>
      <c r="FE48" s="269"/>
      <c r="FF48" s="269"/>
      <c r="FG48" s="269"/>
      <c r="FH48" s="269"/>
      <c r="FI48" s="269"/>
      <c r="FJ48" s="269"/>
      <c r="FK48" s="269"/>
      <c r="FL48" s="269"/>
      <c r="FM48" s="269"/>
      <c r="FN48" s="269"/>
      <c r="FO48" s="269"/>
      <c r="FP48" s="269"/>
      <c r="FQ48" s="269"/>
      <c r="FR48" s="269"/>
      <c r="FS48" s="269"/>
      <c r="FT48" s="269"/>
      <c r="FU48" s="269"/>
      <c r="FV48" s="269"/>
      <c r="FW48" s="269"/>
      <c r="FX48" s="269"/>
      <c r="FY48" s="269"/>
      <c r="FZ48" s="269"/>
      <c r="GA48" s="269"/>
      <c r="GB48" s="269"/>
      <c r="GC48" s="269"/>
      <c r="GD48" s="269"/>
      <c r="GE48" s="269"/>
      <c r="GF48" s="269"/>
      <c r="GG48" s="269"/>
      <c r="GH48" s="269"/>
      <c r="GI48" s="269"/>
      <c r="GJ48" s="269"/>
      <c r="GK48" s="269"/>
      <c r="GL48" s="269"/>
      <c r="GM48" s="269"/>
      <c r="GN48" s="269"/>
      <c r="GO48" s="269"/>
      <c r="GP48" s="269"/>
      <c r="GQ48" s="269"/>
      <c r="GR48" s="269"/>
      <c r="GS48" s="269"/>
      <c r="GT48" s="269"/>
      <c r="GU48" s="269"/>
      <c r="GV48" s="269"/>
      <c r="GW48" s="269"/>
      <c r="GX48" s="269"/>
      <c r="GY48" s="269"/>
      <c r="GZ48" s="269"/>
      <c r="HA48" s="269"/>
      <c r="HB48" s="269"/>
      <c r="HC48" s="269"/>
      <c r="HD48" s="269"/>
      <c r="HE48" s="269"/>
      <c r="HF48" s="269"/>
      <c r="HG48" s="269"/>
      <c r="HH48" s="269"/>
      <c r="HI48" s="269"/>
      <c r="HJ48" s="269"/>
      <c r="HK48" s="269"/>
      <c r="HL48" s="269"/>
      <c r="HM48" s="269"/>
      <c r="HN48" s="269"/>
      <c r="HO48" s="269"/>
      <c r="HP48" s="269"/>
      <c r="HQ48" s="269"/>
      <c r="HR48" s="269"/>
      <c r="HS48" s="269"/>
      <c r="HT48" s="269"/>
      <c r="HU48" s="269"/>
      <c r="HV48" s="269"/>
      <c r="HW48" s="269"/>
      <c r="HX48" s="269"/>
      <c r="HY48" s="269"/>
      <c r="HZ48" s="269"/>
      <c r="IA48" s="269"/>
      <c r="IB48" s="269"/>
      <c r="IC48" s="269"/>
      <c r="ID48" s="269"/>
      <c r="IE48" s="269"/>
      <c r="IF48" s="269"/>
      <c r="IG48" s="269"/>
      <c r="IH48" s="269"/>
      <c r="II48" s="269"/>
      <c r="IJ48" s="269"/>
      <c r="IK48" s="269"/>
      <c r="IL48" s="269"/>
      <c r="IM48" s="269"/>
      <c r="IN48" s="269"/>
      <c r="IO48" s="269"/>
      <c r="IP48" s="269"/>
      <c r="IQ48" s="269"/>
      <c r="IR48" s="269"/>
      <c r="IS48" s="269"/>
      <c r="IT48" s="269"/>
      <c r="IU48" s="269"/>
      <c r="IV48" s="269"/>
      <c r="IW48" s="269"/>
      <c r="IX48" s="269"/>
      <c r="IY48" s="269"/>
      <c r="IZ48" s="269"/>
      <c r="JA48" s="269"/>
      <c r="JB48" s="269"/>
      <c r="JC48" s="269"/>
      <c r="JD48" s="269"/>
      <c r="JE48" s="269"/>
      <c r="JF48" s="269"/>
      <c r="JG48" s="269"/>
      <c r="JH48" s="269"/>
      <c r="JI48" s="269"/>
      <c r="JJ48" s="269"/>
      <c r="JK48" s="269"/>
      <c r="JL48" s="269"/>
      <c r="JM48" s="269"/>
      <c r="JN48" s="269"/>
      <c r="JO48" s="269"/>
      <c r="JP48" s="269"/>
      <c r="JQ48" s="269"/>
      <c r="JR48" s="269"/>
      <c r="JS48" s="269"/>
      <c r="JT48" s="269"/>
      <c r="JU48" s="269"/>
      <c r="JV48" s="269"/>
      <c r="JW48" s="269"/>
      <c r="JX48" s="269"/>
      <c r="JY48" s="269"/>
      <c r="JZ48" s="269"/>
      <c r="KA48" s="269"/>
      <c r="KB48" s="269"/>
      <c r="KC48" s="269"/>
      <c r="KD48" s="269"/>
      <c r="KE48" s="269"/>
      <c r="KF48" s="269"/>
      <c r="KG48" s="269"/>
      <c r="KH48" s="269"/>
      <c r="KI48" s="269"/>
      <c r="KJ48" s="269"/>
      <c r="KK48" s="269"/>
      <c r="KL48" s="269"/>
      <c r="KM48" s="269"/>
      <c r="KN48" s="269"/>
      <c r="KO48" s="269"/>
      <c r="KP48" s="269"/>
      <c r="KQ48" s="269"/>
      <c r="KR48" s="269"/>
      <c r="KS48" s="269"/>
      <c r="KT48" s="269"/>
      <c r="KU48" s="269"/>
      <c r="KV48" s="269"/>
      <c r="KW48" s="269"/>
      <c r="KX48" s="269"/>
      <c r="KY48" s="269"/>
      <c r="KZ48" s="269"/>
      <c r="LA48" s="269"/>
      <c r="LB48" s="269"/>
      <c r="LC48" s="269"/>
      <c r="LD48" s="269"/>
      <c r="LE48" s="269"/>
      <c r="LF48" s="269"/>
      <c r="LG48" s="269"/>
      <c r="LH48" s="269"/>
      <c r="LI48" s="269"/>
      <c r="LJ48" s="269"/>
      <c r="LK48" s="269"/>
      <c r="LL48" s="269"/>
      <c r="LM48" s="269"/>
      <c r="LN48" s="269"/>
      <c r="LO48" s="269"/>
      <c r="LP48" s="269"/>
      <c r="LQ48" s="269"/>
      <c r="LR48" s="269"/>
      <c r="LS48" s="269"/>
      <c r="LT48" s="269"/>
      <c r="LU48" s="269"/>
      <c r="LV48" s="269"/>
      <c r="LW48" s="269"/>
      <c r="LX48" s="269"/>
      <c r="LY48" s="269"/>
      <c r="LZ48" s="269"/>
      <c r="MA48" s="269"/>
      <c r="MB48" s="269"/>
      <c r="MC48" s="269"/>
      <c r="MD48" s="269"/>
      <c r="ME48" s="269"/>
      <c r="MF48" s="269"/>
      <c r="MG48" s="269"/>
      <c r="MH48" s="269"/>
      <c r="MI48" s="269"/>
      <c r="MJ48" s="269"/>
      <c r="MK48" s="269"/>
      <c r="ML48" s="269"/>
      <c r="MM48" s="269"/>
      <c r="MN48" s="269"/>
      <c r="MO48" s="269"/>
      <c r="MP48" s="269"/>
      <c r="MQ48" s="269"/>
      <c r="MR48" s="269"/>
      <c r="MS48" s="269"/>
      <c r="MT48" s="269"/>
      <c r="MU48" s="269"/>
      <c r="MV48" s="269"/>
      <c r="MW48" s="269"/>
      <c r="MX48" s="269"/>
      <c r="MY48" s="269"/>
      <c r="MZ48" s="269"/>
      <c r="NA48" s="269"/>
      <c r="NB48" s="269"/>
      <c r="NC48" s="269"/>
      <c r="ND48" s="269"/>
      <c r="NE48" s="269"/>
      <c r="NF48" s="269"/>
      <c r="NG48" s="269"/>
      <c r="NH48" s="269"/>
      <c r="NI48" s="269"/>
      <c r="NJ48" s="269"/>
      <c r="NK48" s="269"/>
      <c r="NL48" s="269"/>
      <c r="NM48" s="269"/>
      <c r="NN48" s="269"/>
      <c r="NO48" s="269"/>
      <c r="NP48" s="269"/>
      <c r="NQ48" s="269"/>
      <c r="NR48" s="269"/>
      <c r="NS48" s="269"/>
      <c r="NT48" s="269"/>
      <c r="NU48" s="269"/>
      <c r="NV48" s="269"/>
      <c r="NW48" s="269"/>
      <c r="NX48" s="269"/>
      <c r="NY48" s="269"/>
      <c r="NZ48" s="269"/>
      <c r="OA48" s="269"/>
      <c r="OB48" s="269"/>
      <c r="OC48" s="269"/>
      <c r="OD48" s="269"/>
      <c r="OE48" s="269"/>
      <c r="OF48" s="269"/>
      <c r="OG48" s="269"/>
      <c r="OH48" s="269"/>
      <c r="OI48" s="269"/>
      <c r="OJ48" s="269"/>
      <c r="OK48" s="269"/>
      <c r="OL48" s="269"/>
      <c r="OM48" s="269"/>
      <c r="ON48" s="269"/>
      <c r="OO48" s="269"/>
      <c r="OP48" s="269"/>
      <c r="OQ48" s="269"/>
      <c r="OR48" s="269"/>
      <c r="OS48" s="269"/>
      <c r="OT48" s="269"/>
      <c r="OU48" s="269"/>
      <c r="OV48" s="269"/>
      <c r="OW48" s="269"/>
      <c r="OX48" s="269"/>
      <c r="OY48" s="269"/>
      <c r="OZ48" s="269"/>
      <c r="PA48" s="269"/>
      <c r="PB48" s="269"/>
      <c r="PC48" s="269"/>
      <c r="PD48" s="269"/>
      <c r="PE48" s="269"/>
      <c r="PF48" s="269"/>
      <c r="PG48" s="269"/>
      <c r="PH48" s="269"/>
      <c r="PI48" s="269"/>
      <c r="PJ48" s="269"/>
      <c r="PK48" s="269"/>
      <c r="PL48" s="269"/>
      <c r="PM48" s="269"/>
      <c r="PN48" s="269"/>
      <c r="PO48" s="269"/>
      <c r="PP48" s="269"/>
      <c r="PQ48" s="269"/>
      <c r="PR48" s="269"/>
      <c r="PS48" s="269"/>
      <c r="PT48" s="269"/>
      <c r="PU48" s="269"/>
      <c r="PV48" s="269"/>
      <c r="PW48" s="269"/>
      <c r="PX48" s="269"/>
      <c r="PY48" s="269"/>
      <c r="PZ48" s="269"/>
      <c r="QA48" s="269"/>
      <c r="QB48" s="269"/>
      <c r="QC48" s="269"/>
      <c r="QD48" s="269"/>
      <c r="QE48" s="269"/>
      <c r="QF48" s="269"/>
      <c r="QG48" s="269"/>
      <c r="QH48" s="269"/>
      <c r="QI48" s="269"/>
      <c r="QJ48" s="269"/>
      <c r="QK48" s="269"/>
      <c r="QL48" s="269"/>
      <c r="QM48" s="269"/>
      <c r="QN48" s="269"/>
      <c r="QO48" s="269"/>
      <c r="QP48" s="269"/>
      <c r="QQ48" s="269"/>
      <c r="QR48" s="269"/>
      <c r="QS48" s="269"/>
      <c r="QT48" s="269"/>
      <c r="QU48" s="269"/>
      <c r="QV48" s="269"/>
      <c r="QW48" s="269"/>
      <c r="QX48" s="269"/>
      <c r="QY48" s="269"/>
      <c r="QZ48" s="269"/>
      <c r="RA48" s="269"/>
      <c r="RB48" s="269"/>
      <c r="RC48" s="269"/>
      <c r="RD48" s="269"/>
      <c r="RE48" s="269"/>
      <c r="RF48" s="269"/>
      <c r="RG48" s="269"/>
      <c r="RH48" s="269"/>
      <c r="RI48" s="269"/>
      <c r="RJ48" s="269"/>
      <c r="RK48" s="269"/>
      <c r="RL48" s="269"/>
      <c r="RM48" s="269"/>
      <c r="RN48" s="269"/>
      <c r="RO48" s="269"/>
      <c r="RP48" s="269"/>
      <c r="RQ48" s="269"/>
      <c r="RR48" s="269"/>
      <c r="RS48" s="269"/>
      <c r="RT48" s="269"/>
      <c r="RU48" s="269"/>
      <c r="RV48" s="269"/>
      <c r="RW48" s="269"/>
      <c r="RX48" s="269"/>
      <c r="RY48" s="269"/>
      <c r="RZ48" s="269"/>
      <c r="SA48" s="269"/>
      <c r="SB48" s="269"/>
      <c r="SC48" s="269"/>
      <c r="SD48" s="269"/>
      <c r="SE48" s="269"/>
      <c r="SF48" s="269"/>
      <c r="SG48" s="269"/>
      <c r="SH48" s="269"/>
      <c r="SI48" s="269"/>
      <c r="SJ48" s="269"/>
      <c r="SK48" s="269"/>
      <c r="SL48" s="269"/>
      <c r="SM48" s="269"/>
      <c r="SN48" s="269"/>
      <c r="SO48" s="269"/>
      <c r="SP48" s="269"/>
      <c r="SQ48" s="269"/>
      <c r="SR48" s="269"/>
      <c r="SS48" s="269"/>
      <c r="ST48" s="269"/>
      <c r="SU48" s="269"/>
      <c r="SV48" s="269"/>
      <c r="SW48" s="269"/>
      <c r="SX48" s="269"/>
      <c r="SY48" s="269"/>
      <c r="SZ48" s="269"/>
      <c r="TA48" s="269"/>
      <c r="TB48" s="269"/>
      <c r="TC48" s="269"/>
      <c r="TD48" s="269"/>
      <c r="TE48" s="269"/>
      <c r="TF48" s="269"/>
      <c r="TG48" s="269"/>
      <c r="TH48" s="269"/>
      <c r="TI48" s="269"/>
      <c r="TJ48" s="269"/>
      <c r="TK48" s="269"/>
      <c r="TL48" s="269"/>
      <c r="TM48" s="269"/>
      <c r="TN48" s="269"/>
      <c r="TO48" s="269"/>
      <c r="TP48" s="269"/>
      <c r="TQ48" s="269"/>
      <c r="TR48" s="269"/>
      <c r="TS48" s="269"/>
      <c r="TT48" s="269"/>
      <c r="TU48" s="269"/>
      <c r="TV48" s="269"/>
      <c r="TW48" s="269"/>
      <c r="TX48" s="269"/>
      <c r="TY48" s="269"/>
      <c r="TZ48" s="269"/>
      <c r="UA48" s="269"/>
      <c r="UB48" s="269"/>
      <c r="UC48" s="269"/>
      <c r="UD48" s="269"/>
      <c r="UE48" s="269"/>
      <c r="UF48" s="269"/>
      <c r="UG48" s="269"/>
      <c r="UH48" s="269"/>
      <c r="UI48" s="269"/>
      <c r="UJ48" s="269"/>
      <c r="UK48" s="269"/>
      <c r="UL48" s="269"/>
      <c r="UM48" s="269"/>
      <c r="UN48" s="269"/>
      <c r="UO48" s="269"/>
      <c r="UP48" s="269"/>
      <c r="UQ48" s="269"/>
      <c r="UR48" s="269"/>
      <c r="US48" s="269"/>
      <c r="UT48" s="269"/>
      <c r="UU48" s="269"/>
      <c r="UV48" s="269"/>
      <c r="UW48" s="269"/>
      <c r="UX48" s="269"/>
      <c r="UY48" s="269"/>
      <c r="UZ48" s="269"/>
      <c r="VA48" s="269"/>
      <c r="VB48" s="269"/>
      <c r="VC48" s="269"/>
      <c r="VD48" s="269"/>
      <c r="VE48" s="269"/>
      <c r="VF48" s="269"/>
      <c r="VG48" s="269"/>
      <c r="VH48" s="269"/>
      <c r="VI48" s="269"/>
      <c r="VJ48" s="269"/>
      <c r="VK48" s="269"/>
      <c r="VL48" s="269"/>
      <c r="VM48" s="269"/>
      <c r="VN48" s="269"/>
      <c r="VO48" s="269"/>
      <c r="VP48" s="269"/>
      <c r="VQ48" s="269"/>
      <c r="VR48" s="269"/>
      <c r="VS48" s="269"/>
      <c r="VT48" s="269"/>
      <c r="VU48" s="269"/>
      <c r="VV48" s="269"/>
      <c r="VW48" s="269"/>
      <c r="VX48" s="269"/>
      <c r="VY48" s="269"/>
      <c r="VZ48" s="269"/>
      <c r="WA48" s="269"/>
      <c r="WB48" s="269"/>
      <c r="WC48" s="269"/>
      <c r="WD48" s="269"/>
      <c r="WE48" s="269"/>
      <c r="WF48" s="269"/>
      <c r="WG48" s="269"/>
      <c r="WH48" s="269"/>
      <c r="WI48" s="269"/>
      <c r="WJ48" s="269"/>
      <c r="WK48" s="269"/>
      <c r="WL48" s="269"/>
      <c r="WM48" s="269"/>
      <c r="WN48" s="269"/>
      <c r="WO48" s="269"/>
      <c r="WP48" s="269"/>
      <c r="WQ48" s="269"/>
      <c r="WR48" s="269"/>
      <c r="WS48" s="269"/>
      <c r="WT48" s="269"/>
      <c r="WU48" s="269"/>
      <c r="WV48" s="269"/>
      <c r="WW48" s="269"/>
      <c r="WX48" s="269"/>
      <c r="WY48" s="269"/>
      <c r="WZ48" s="269"/>
      <c r="XA48" s="269"/>
      <c r="XB48" s="269"/>
      <c r="XC48" s="269"/>
      <c r="XD48" s="269"/>
      <c r="XE48" s="269"/>
      <c r="XF48" s="269"/>
      <c r="XG48" s="269"/>
      <c r="XH48" s="269"/>
      <c r="XI48" s="269"/>
      <c r="XJ48" s="269"/>
      <c r="XK48" s="269"/>
      <c r="XL48" s="269"/>
      <c r="XM48" s="269"/>
      <c r="XN48" s="269"/>
      <c r="XO48" s="269"/>
      <c r="XP48" s="269"/>
      <c r="XQ48" s="269"/>
      <c r="XR48" s="269"/>
      <c r="XS48" s="269"/>
      <c r="XT48" s="269"/>
      <c r="XU48" s="269"/>
      <c r="XV48" s="269"/>
      <c r="XW48" s="269"/>
      <c r="XX48" s="269"/>
      <c r="XY48" s="269"/>
      <c r="XZ48" s="269"/>
      <c r="YA48" s="269"/>
      <c r="YB48" s="269"/>
      <c r="YC48" s="269"/>
      <c r="YD48" s="269"/>
      <c r="YE48" s="269"/>
      <c r="YF48" s="269"/>
      <c r="YG48" s="269"/>
      <c r="YH48" s="269"/>
      <c r="YI48" s="269"/>
      <c r="YJ48" s="269"/>
      <c r="YK48" s="269"/>
      <c r="YL48" s="269"/>
      <c r="YM48" s="269"/>
      <c r="YN48" s="269"/>
      <c r="YO48" s="269"/>
      <c r="YP48" s="269"/>
      <c r="YQ48" s="269"/>
      <c r="YR48" s="269"/>
      <c r="YS48" s="269"/>
      <c r="YT48" s="269"/>
      <c r="YU48" s="269"/>
      <c r="YV48" s="269"/>
      <c r="YW48" s="269"/>
      <c r="YX48" s="269"/>
      <c r="YY48" s="269"/>
      <c r="YZ48" s="269"/>
      <c r="ZA48" s="269"/>
      <c r="ZB48" s="269"/>
      <c r="ZC48" s="269"/>
      <c r="ZD48" s="269"/>
      <c r="ZE48" s="269"/>
      <c r="ZF48" s="269"/>
      <c r="ZG48" s="269"/>
      <c r="ZH48" s="269"/>
      <c r="ZI48" s="269"/>
      <c r="ZJ48" s="269"/>
      <c r="ZK48" s="269"/>
      <c r="ZL48" s="269"/>
      <c r="ZM48" s="269"/>
      <c r="ZN48" s="269"/>
      <c r="ZO48" s="269"/>
      <c r="ZP48" s="269"/>
      <c r="ZQ48" s="269"/>
      <c r="ZR48" s="269"/>
      <c r="ZS48" s="269"/>
      <c r="ZT48" s="269"/>
      <c r="ZU48" s="269"/>
      <c r="ZV48" s="269"/>
      <c r="ZW48" s="269"/>
      <c r="ZX48" s="269"/>
      <c r="ZY48" s="269"/>
      <c r="ZZ48" s="269"/>
      <c r="AAA48" s="269"/>
      <c r="AAB48" s="269"/>
      <c r="AAC48" s="269"/>
      <c r="AAD48" s="269"/>
      <c r="AAE48" s="269"/>
      <c r="AAF48" s="269"/>
      <c r="AAG48" s="269"/>
      <c r="AAH48" s="269"/>
      <c r="AAI48" s="269"/>
      <c r="AAJ48" s="269"/>
      <c r="AAK48" s="269"/>
      <c r="AAL48" s="269"/>
      <c r="AAM48" s="269"/>
      <c r="AAN48" s="269"/>
      <c r="AAO48" s="269"/>
      <c r="AAP48" s="269"/>
      <c r="AAQ48" s="269"/>
      <c r="AAR48" s="269"/>
      <c r="AAS48" s="269"/>
      <c r="AAT48" s="269"/>
      <c r="AAU48" s="269"/>
      <c r="AAV48" s="269"/>
      <c r="AAW48" s="269"/>
      <c r="AAX48" s="269"/>
      <c r="AAY48" s="269"/>
      <c r="AAZ48" s="269"/>
      <c r="ABA48" s="269"/>
      <c r="ABB48" s="269"/>
      <c r="ABC48" s="269"/>
      <c r="ABD48" s="269"/>
      <c r="ABE48" s="269"/>
      <c r="ABF48" s="269"/>
      <c r="ABG48" s="269"/>
      <c r="ABH48" s="269"/>
      <c r="ABI48" s="269"/>
      <c r="ABJ48" s="269"/>
      <c r="ABK48" s="269"/>
      <c r="ABL48" s="269"/>
      <c r="ABM48" s="269"/>
      <c r="ABN48" s="269"/>
      <c r="ABO48" s="269"/>
      <c r="ABP48" s="269"/>
      <c r="ABQ48" s="269"/>
      <c r="ABR48" s="269"/>
      <c r="ABS48" s="269"/>
      <c r="ABT48" s="269"/>
      <c r="ABU48" s="269"/>
      <c r="ABV48" s="269"/>
      <c r="ABW48" s="269"/>
      <c r="ABX48" s="269"/>
      <c r="ABY48" s="269"/>
      <c r="ABZ48" s="269"/>
      <c r="ACA48" s="269"/>
      <c r="ACB48" s="269"/>
      <c r="ACC48" s="269"/>
      <c r="ACD48" s="269"/>
      <c r="ACE48" s="269"/>
      <c r="ACF48" s="269"/>
      <c r="ACG48" s="269"/>
      <c r="ACH48" s="269"/>
      <c r="ACI48" s="269"/>
      <c r="ACJ48" s="269"/>
      <c r="ACK48" s="269"/>
      <c r="ACL48" s="269"/>
      <c r="ACM48" s="269"/>
      <c r="ACN48" s="269"/>
      <c r="ACO48" s="269"/>
      <c r="ACP48" s="269"/>
      <c r="ACQ48" s="269"/>
      <c r="ACR48" s="269"/>
      <c r="ACS48" s="269"/>
      <c r="ACT48" s="269"/>
      <c r="ACU48" s="269"/>
      <c r="ACV48" s="269"/>
      <c r="ACW48" s="269"/>
      <c r="ACX48" s="269"/>
      <c r="ACY48" s="269"/>
      <c r="ACZ48" s="269"/>
      <c r="ADA48" s="269"/>
      <c r="ADB48" s="269"/>
      <c r="ADC48" s="269"/>
      <c r="ADD48" s="269"/>
      <c r="ADE48" s="269"/>
      <c r="ADF48" s="269"/>
      <c r="ADG48" s="269"/>
      <c r="ADH48" s="269"/>
      <c r="ADI48" s="269"/>
      <c r="ADJ48" s="269"/>
      <c r="ADK48" s="269"/>
      <c r="ADL48" s="269"/>
      <c r="ADM48" s="269"/>
      <c r="ADN48" s="269"/>
      <c r="ADO48" s="269"/>
      <c r="ADP48" s="269"/>
      <c r="ADQ48" s="269"/>
      <c r="ADR48" s="269"/>
      <c r="ADS48" s="269"/>
      <c r="ADT48" s="269"/>
      <c r="ADU48" s="269"/>
      <c r="ADV48" s="269"/>
      <c r="ADW48" s="269"/>
      <c r="ADX48" s="269"/>
      <c r="ADY48" s="269"/>
      <c r="ADZ48" s="269"/>
      <c r="AEA48" s="269"/>
      <c r="AEB48" s="269"/>
      <c r="AEC48" s="269"/>
      <c r="AED48" s="269"/>
      <c r="AEE48" s="269"/>
      <c r="AEF48" s="269"/>
      <c r="AEG48" s="269"/>
      <c r="AEH48" s="269"/>
      <c r="AEI48" s="269"/>
      <c r="AEJ48" s="269"/>
      <c r="AEK48" s="269"/>
      <c r="AEL48" s="269"/>
      <c r="AEM48" s="269"/>
      <c r="AEN48" s="269"/>
      <c r="AEO48" s="269"/>
      <c r="AEP48" s="269"/>
      <c r="AEQ48" s="269"/>
      <c r="AER48" s="269"/>
      <c r="AES48" s="269"/>
      <c r="AET48" s="269"/>
      <c r="AEU48" s="269"/>
      <c r="AEV48" s="269"/>
      <c r="AEW48" s="269"/>
      <c r="AEX48" s="269"/>
      <c r="AEY48" s="269"/>
      <c r="AEZ48" s="269"/>
      <c r="AFA48" s="269"/>
      <c r="AFB48" s="269"/>
      <c r="AFC48" s="269"/>
      <c r="AFD48" s="269"/>
      <c r="AFE48" s="269"/>
      <c r="AFF48" s="269"/>
      <c r="AFG48" s="269"/>
      <c r="AFH48" s="269"/>
      <c r="AFI48" s="269"/>
      <c r="AFJ48" s="269"/>
      <c r="AFK48" s="269"/>
      <c r="AFL48" s="269"/>
      <c r="AFM48" s="269"/>
      <c r="AFN48" s="269"/>
      <c r="AFO48" s="269"/>
      <c r="AFP48" s="269"/>
      <c r="AFQ48" s="269"/>
      <c r="AFR48" s="269"/>
      <c r="AFS48" s="269"/>
      <c r="AFT48" s="269"/>
      <c r="AFU48" s="269"/>
      <c r="AFV48" s="269"/>
      <c r="AFW48" s="269"/>
      <c r="AFX48" s="269"/>
      <c r="AFY48" s="269"/>
      <c r="AFZ48" s="269"/>
      <c r="AGA48" s="269"/>
      <c r="AGB48" s="269"/>
      <c r="AGC48" s="269"/>
      <c r="AGD48" s="269"/>
      <c r="AGE48" s="269"/>
      <c r="AGF48" s="269"/>
      <c r="AGG48" s="269"/>
      <c r="AGH48" s="269"/>
      <c r="AGI48" s="269"/>
      <c r="AGJ48" s="269"/>
      <c r="AGK48" s="269"/>
      <c r="AGL48" s="269"/>
      <c r="AGM48" s="269"/>
      <c r="AGN48" s="269"/>
      <c r="AGO48" s="269"/>
      <c r="AGP48" s="269"/>
      <c r="AGQ48" s="269"/>
      <c r="AGR48" s="269"/>
      <c r="AGS48" s="269"/>
      <c r="AGT48" s="269"/>
      <c r="AGU48" s="269"/>
      <c r="AGV48" s="269"/>
      <c r="AGW48" s="269"/>
      <c r="AGX48" s="269"/>
      <c r="AGY48" s="269"/>
      <c r="AGZ48" s="269"/>
      <c r="AHA48" s="269"/>
      <c r="AHB48" s="269"/>
      <c r="AHC48" s="269"/>
      <c r="AHD48" s="269"/>
      <c r="AHE48" s="269"/>
      <c r="AHF48" s="269"/>
      <c r="AHG48" s="269"/>
      <c r="AHH48" s="269"/>
      <c r="AHI48" s="269"/>
      <c r="AHJ48" s="269"/>
      <c r="AHK48" s="269"/>
      <c r="AHL48" s="269"/>
      <c r="AHM48" s="269"/>
      <c r="AHN48" s="269"/>
      <c r="AHO48" s="269"/>
      <c r="AHP48" s="269"/>
      <c r="AHQ48" s="269"/>
      <c r="AHR48" s="269"/>
      <c r="AHS48" s="269"/>
      <c r="AHT48" s="269"/>
      <c r="AHU48" s="269"/>
      <c r="AHV48" s="269"/>
      <c r="AHW48" s="269"/>
      <c r="AHX48" s="269"/>
      <c r="AHY48" s="269"/>
      <c r="AHZ48" s="269"/>
      <c r="AIA48" s="269"/>
      <c r="AIB48" s="269"/>
      <c r="AIC48" s="269"/>
      <c r="AID48" s="269"/>
      <c r="AIE48" s="269"/>
      <c r="AIF48" s="269"/>
      <c r="AIG48" s="269"/>
      <c r="AIH48" s="269"/>
      <c r="AII48" s="269"/>
      <c r="AIJ48" s="269"/>
      <c r="AIK48" s="269"/>
      <c r="AIL48" s="269"/>
      <c r="AIM48" s="269"/>
      <c r="AIN48" s="269"/>
      <c r="AIO48" s="269"/>
      <c r="AIP48" s="269"/>
      <c r="AIQ48" s="269"/>
      <c r="AIR48" s="269"/>
      <c r="AIS48" s="269"/>
      <c r="AIT48" s="269"/>
      <c r="AIU48" s="269"/>
      <c r="AIV48" s="269"/>
      <c r="AIW48" s="269"/>
      <c r="AIX48" s="269"/>
      <c r="AIY48" s="269"/>
      <c r="AIZ48" s="269"/>
      <c r="AJA48" s="269"/>
      <c r="AJB48" s="269"/>
      <c r="AJC48" s="269"/>
      <c r="AJD48" s="269"/>
      <c r="AJE48" s="269"/>
      <c r="AJF48" s="269"/>
      <c r="AJG48" s="269"/>
      <c r="AJH48" s="269"/>
      <c r="AJI48" s="269"/>
      <c r="AJJ48" s="269"/>
      <c r="AJK48" s="269"/>
      <c r="AJL48" s="269"/>
      <c r="AJM48" s="269"/>
      <c r="AJN48" s="269"/>
      <c r="AJO48" s="269"/>
      <c r="AJP48" s="269"/>
      <c r="AJQ48" s="269"/>
      <c r="AJR48" s="269"/>
      <c r="AJS48" s="269"/>
      <c r="AJT48" s="269"/>
      <c r="AJU48" s="269"/>
      <c r="AJV48" s="269"/>
      <c r="AJW48" s="269"/>
      <c r="AJX48" s="269"/>
      <c r="AJY48" s="269"/>
      <c r="AJZ48" s="269"/>
      <c r="AKA48" s="269"/>
      <c r="AKB48" s="269"/>
      <c r="AKC48" s="269"/>
      <c r="AKD48" s="269"/>
      <c r="AKE48" s="269"/>
      <c r="AKF48" s="269"/>
      <c r="AKG48" s="269"/>
      <c r="AKH48" s="269"/>
      <c r="AKI48" s="269"/>
      <c r="AKJ48" s="269"/>
      <c r="AKK48" s="269"/>
      <c r="AKL48" s="269"/>
      <c r="AKM48" s="269"/>
      <c r="AKN48" s="269"/>
      <c r="AKO48" s="269"/>
      <c r="AKP48" s="269"/>
      <c r="AKQ48" s="269"/>
      <c r="AKR48" s="269"/>
      <c r="AKS48" s="269"/>
      <c r="AKT48" s="269"/>
      <c r="AKU48" s="269"/>
      <c r="AKV48" s="269"/>
      <c r="AKW48" s="269"/>
      <c r="AKX48" s="269"/>
      <c r="AKY48" s="269"/>
      <c r="AKZ48" s="269"/>
      <c r="ALA48" s="269"/>
      <c r="ALB48" s="269"/>
      <c r="ALC48" s="269"/>
      <c r="ALD48" s="269"/>
      <c r="ALE48" s="269"/>
      <c r="ALF48" s="269"/>
      <c r="ALG48" s="269"/>
      <c r="ALH48" s="269"/>
      <c r="ALI48" s="269"/>
      <c r="ALJ48" s="269"/>
      <c r="ALK48" s="269"/>
      <c r="ALL48" s="269"/>
      <c r="ALM48" s="269"/>
      <c r="ALN48" s="269"/>
      <c r="ALO48" s="269"/>
      <c r="ALP48" s="269"/>
      <c r="ALQ48" s="269"/>
      <c r="ALR48" s="269"/>
      <c r="ALS48" s="269"/>
      <c r="ALT48" s="269"/>
      <c r="ALU48" s="269"/>
      <c r="ALV48" s="269"/>
      <c r="ALW48" s="269"/>
      <c r="ALX48" s="269"/>
      <c r="ALY48" s="269"/>
      <c r="ALZ48" s="269"/>
      <c r="AMA48" s="269"/>
      <c r="AMB48" s="269"/>
      <c r="AMC48" s="269"/>
      <c r="AMD48" s="269"/>
      <c r="AME48" s="269"/>
      <c r="AMF48" s="269"/>
      <c r="AMG48" s="269"/>
      <c r="AMH48" s="269"/>
      <c r="AMI48" s="269"/>
      <c r="AMJ48" s="269"/>
    </row>
    <row r="49" spans="1:1023" s="4" customFormat="1" ht="12.75"/>
    <row r="50" spans="1:1023" s="26" customFormat="1" ht="75" customHeight="1">
      <c r="A50" s="273" t="s">
        <v>42</v>
      </c>
      <c r="B50" s="273"/>
      <c r="C50" s="32"/>
      <c r="D50" s="32"/>
      <c r="E50" s="32"/>
      <c r="F50" s="32"/>
      <c r="G50" s="32"/>
      <c r="H50" s="32"/>
      <c r="I50" s="32"/>
      <c r="J50" s="32"/>
      <c r="K50" s="32"/>
    </row>
    <row r="51" spans="1:1023" s="26" customFormat="1" ht="46.5" customHeight="1">
      <c r="A51" s="275" t="s">
        <v>43</v>
      </c>
      <c r="B51" s="275"/>
      <c r="C51" s="33"/>
      <c r="D51" s="33"/>
      <c r="E51" s="33"/>
      <c r="F51" s="33"/>
      <c r="G51" s="33"/>
      <c r="H51" s="33"/>
      <c r="I51" s="34"/>
      <c r="J51" s="34"/>
      <c r="K51" s="34"/>
    </row>
    <row r="52" spans="1:1023" s="26" customFormat="1" ht="46.5" customHeight="1">
      <c r="A52" s="276" t="s">
        <v>44</v>
      </c>
      <c r="B52" s="276"/>
      <c r="C52" s="33"/>
      <c r="D52" s="33"/>
      <c r="E52" s="33"/>
      <c r="F52" s="33"/>
      <c r="G52" s="33"/>
      <c r="H52" s="33"/>
      <c r="I52" s="34"/>
      <c r="J52" s="34"/>
      <c r="K52" s="34"/>
    </row>
    <row r="53" spans="1:1023" s="26" customFormat="1" ht="30" customHeight="1">
      <c r="A53" s="277" t="s">
        <v>45</v>
      </c>
      <c r="B53" s="277"/>
      <c r="C53" s="35"/>
      <c r="D53" s="35"/>
      <c r="E53" s="35"/>
      <c r="F53" s="35"/>
      <c r="G53" s="35"/>
      <c r="H53" s="35"/>
    </row>
    <row r="54" spans="1:1023" s="26" customFormat="1" ht="39" customHeight="1">
      <c r="A54" s="277" t="s">
        <v>46</v>
      </c>
      <c r="B54" s="277"/>
      <c r="C54" s="35"/>
      <c r="D54" s="35"/>
      <c r="E54" s="35"/>
      <c r="F54" s="35"/>
      <c r="G54" s="35"/>
      <c r="H54" s="35"/>
    </row>
    <row r="55" spans="1:1023" s="26" customFormat="1" ht="39.75" customHeight="1">
      <c r="A55" s="277" t="s">
        <v>47</v>
      </c>
      <c r="B55" s="277"/>
      <c r="C55" s="35"/>
      <c r="D55" s="35"/>
      <c r="E55" s="35"/>
      <c r="F55" s="35"/>
      <c r="G55" s="35"/>
      <c r="H55" s="35"/>
    </row>
    <row r="56" spans="1:1023" s="26" customFormat="1" ht="48.75" customHeight="1">
      <c r="A56" s="277" t="s">
        <v>48</v>
      </c>
      <c r="B56" s="277"/>
      <c r="C56" s="35"/>
      <c r="D56" s="35"/>
      <c r="E56" s="35"/>
      <c r="F56" s="35"/>
      <c r="G56" s="35"/>
      <c r="H56" s="35"/>
    </row>
    <row r="57" spans="1:1023" s="26" customFormat="1" ht="33" customHeight="1">
      <c r="A57" s="278" t="s">
        <v>49</v>
      </c>
      <c r="B57" s="278"/>
      <c r="C57" s="36"/>
      <c r="D57" s="36"/>
      <c r="E57" s="36"/>
      <c r="F57" s="36"/>
      <c r="G57" s="36"/>
      <c r="H57" s="36"/>
    </row>
    <row r="58" spans="1:1023" s="26" customFormat="1" ht="11.25"/>
    <row r="59" spans="1:1023" s="26" customFormat="1" ht="17.25" customHeight="1">
      <c r="A59" s="30" t="s">
        <v>50</v>
      </c>
      <c r="B59" s="25"/>
      <c r="C59" s="25"/>
      <c r="D59" s="25"/>
      <c r="E59" s="25"/>
      <c r="F59" s="25"/>
      <c r="G59" s="25"/>
      <c r="H59" s="25"/>
      <c r="I59" s="25"/>
      <c r="J59" s="25"/>
      <c r="K59" s="25"/>
      <c r="L59" s="25"/>
      <c r="M59" s="25"/>
      <c r="N59" s="25"/>
      <c r="O59" s="25"/>
      <c r="P59" s="25"/>
    </row>
    <row r="60" spans="1:1023" s="1" customFormat="1" ht="63" customHeight="1">
      <c r="A60" s="275" t="s">
        <v>51</v>
      </c>
      <c r="B60" s="275"/>
      <c r="C60" s="26"/>
      <c r="D60" s="274"/>
      <c r="E60" s="274"/>
      <c r="F60" s="274"/>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274"/>
      <c r="AF60" s="274"/>
      <c r="AG60" s="274"/>
      <c r="AH60" s="274"/>
      <c r="AI60" s="274"/>
      <c r="AJ60" s="274"/>
      <c r="AK60" s="274"/>
      <c r="AL60" s="274"/>
      <c r="AM60" s="274"/>
      <c r="AN60" s="274"/>
      <c r="AO60" s="274"/>
      <c r="AP60" s="274"/>
      <c r="AQ60" s="274"/>
      <c r="AR60" s="274"/>
      <c r="AS60" s="274"/>
      <c r="AT60" s="274"/>
      <c r="AU60" s="274"/>
      <c r="AV60" s="274"/>
      <c r="AW60" s="274"/>
      <c r="AX60" s="274"/>
      <c r="AY60" s="274"/>
      <c r="AZ60" s="274"/>
      <c r="BA60" s="274"/>
      <c r="BB60" s="274"/>
      <c r="BC60" s="274"/>
      <c r="BD60" s="274"/>
      <c r="BE60" s="274"/>
      <c r="BF60" s="274"/>
      <c r="BG60" s="274"/>
      <c r="BH60" s="274"/>
      <c r="BI60" s="274"/>
      <c r="BJ60" s="274"/>
      <c r="BK60" s="274"/>
      <c r="BL60" s="274"/>
      <c r="BM60" s="274"/>
      <c r="BN60" s="274"/>
      <c r="BO60" s="274"/>
      <c r="BP60" s="274"/>
      <c r="BQ60" s="274"/>
      <c r="BR60" s="274"/>
      <c r="BS60" s="274"/>
      <c r="BT60" s="274"/>
      <c r="BU60" s="274"/>
      <c r="BV60" s="274"/>
      <c r="BW60" s="274"/>
      <c r="BX60" s="274"/>
      <c r="BY60" s="274"/>
      <c r="BZ60" s="274"/>
      <c r="CA60" s="274"/>
      <c r="CB60" s="274"/>
      <c r="CC60" s="274"/>
      <c r="CD60" s="274"/>
      <c r="CE60" s="274"/>
      <c r="CF60" s="274"/>
      <c r="CG60" s="274"/>
      <c r="CH60" s="274"/>
      <c r="CI60" s="274"/>
      <c r="CJ60" s="274"/>
      <c r="CK60" s="274"/>
      <c r="CL60" s="274"/>
      <c r="CM60" s="274"/>
      <c r="CN60" s="274"/>
      <c r="CO60" s="274"/>
      <c r="CP60" s="274"/>
      <c r="CQ60" s="274"/>
      <c r="CR60" s="274"/>
      <c r="CS60" s="274"/>
      <c r="CT60" s="274"/>
      <c r="CU60" s="274"/>
      <c r="CV60" s="274"/>
      <c r="CW60" s="274"/>
      <c r="CX60" s="274"/>
      <c r="CY60" s="274"/>
      <c r="CZ60" s="274"/>
      <c r="DA60" s="274"/>
      <c r="DB60" s="274"/>
      <c r="DC60" s="274"/>
      <c r="DD60" s="274"/>
      <c r="DE60" s="274"/>
      <c r="DF60" s="274"/>
      <c r="DG60" s="274"/>
      <c r="DH60" s="274"/>
      <c r="DI60" s="274"/>
      <c r="DJ60" s="274"/>
      <c r="DK60" s="274"/>
      <c r="DL60" s="274"/>
      <c r="DM60" s="274"/>
      <c r="DN60" s="274"/>
      <c r="DO60" s="274"/>
      <c r="DP60" s="274"/>
      <c r="DQ60" s="274"/>
      <c r="DR60" s="274"/>
      <c r="DS60" s="274"/>
      <c r="DT60" s="274"/>
      <c r="DU60" s="274"/>
      <c r="DV60" s="274"/>
      <c r="DW60" s="274"/>
      <c r="DX60" s="274"/>
      <c r="DY60" s="274"/>
      <c r="DZ60" s="274"/>
      <c r="EA60" s="274"/>
      <c r="EB60" s="274"/>
      <c r="EC60" s="274"/>
      <c r="ED60" s="274"/>
      <c r="EE60" s="274"/>
      <c r="EF60" s="274"/>
      <c r="EG60" s="274"/>
      <c r="EH60" s="274"/>
      <c r="EI60" s="274"/>
      <c r="EJ60" s="274"/>
      <c r="EK60" s="274"/>
      <c r="EL60" s="274"/>
      <c r="EM60" s="274"/>
      <c r="EN60" s="274"/>
      <c r="EO60" s="274"/>
      <c r="EP60" s="274"/>
      <c r="EQ60" s="274"/>
      <c r="ER60" s="274"/>
      <c r="ES60" s="274"/>
      <c r="ET60" s="274"/>
      <c r="EU60" s="274"/>
      <c r="EV60" s="274"/>
      <c r="EW60" s="274"/>
      <c r="EX60" s="274"/>
      <c r="EY60" s="274"/>
      <c r="EZ60" s="274"/>
      <c r="FA60" s="274"/>
      <c r="FB60" s="274"/>
      <c r="FC60" s="274"/>
      <c r="FD60" s="274"/>
      <c r="FE60" s="274"/>
      <c r="FF60" s="274"/>
      <c r="FG60" s="274"/>
      <c r="FH60" s="274"/>
      <c r="FI60" s="274"/>
      <c r="FJ60" s="274"/>
      <c r="FK60" s="274"/>
      <c r="FL60" s="274"/>
      <c r="FM60" s="274"/>
      <c r="FN60" s="274"/>
      <c r="FO60" s="274"/>
      <c r="FP60" s="274"/>
      <c r="FQ60" s="274"/>
      <c r="FR60" s="274"/>
      <c r="FS60" s="274"/>
      <c r="FT60" s="274"/>
      <c r="FU60" s="274"/>
      <c r="FV60" s="274"/>
      <c r="FW60" s="274"/>
      <c r="FX60" s="274"/>
      <c r="FY60" s="274"/>
      <c r="FZ60" s="274"/>
      <c r="GA60" s="274"/>
      <c r="GB60" s="274"/>
      <c r="GC60" s="274"/>
      <c r="GD60" s="274"/>
      <c r="GE60" s="274"/>
      <c r="GF60" s="274"/>
      <c r="GG60" s="274"/>
      <c r="GH60" s="274"/>
      <c r="GI60" s="274"/>
      <c r="GJ60" s="274"/>
      <c r="GK60" s="274"/>
      <c r="GL60" s="274"/>
      <c r="GM60" s="274"/>
      <c r="GN60" s="274"/>
      <c r="GO60" s="274"/>
      <c r="GP60" s="274"/>
      <c r="GQ60" s="274"/>
      <c r="GR60" s="274"/>
      <c r="GS60" s="274"/>
      <c r="GT60" s="274"/>
      <c r="GU60" s="274"/>
      <c r="GV60" s="274"/>
      <c r="GW60" s="274"/>
      <c r="GX60" s="274"/>
      <c r="GY60" s="274"/>
      <c r="GZ60" s="274"/>
      <c r="HA60" s="274"/>
      <c r="HB60" s="274"/>
      <c r="HC60" s="274"/>
      <c r="HD60" s="274"/>
      <c r="HE60" s="274"/>
      <c r="HF60" s="274"/>
      <c r="HG60" s="274"/>
      <c r="HH60" s="274"/>
      <c r="HI60" s="274"/>
      <c r="HJ60" s="274"/>
      <c r="HK60" s="274"/>
      <c r="HL60" s="274"/>
      <c r="HM60" s="274"/>
      <c r="HN60" s="274"/>
      <c r="HO60" s="274"/>
      <c r="HP60" s="274"/>
      <c r="HQ60" s="274"/>
      <c r="HR60" s="274"/>
      <c r="HS60" s="274"/>
      <c r="HT60" s="274"/>
      <c r="HU60" s="274"/>
      <c r="HV60" s="274"/>
      <c r="HW60" s="274"/>
      <c r="HX60" s="274"/>
      <c r="HY60" s="274"/>
      <c r="HZ60" s="274"/>
      <c r="IA60" s="274"/>
      <c r="IB60" s="274"/>
      <c r="IC60" s="274"/>
      <c r="ID60" s="274"/>
      <c r="IE60" s="274"/>
      <c r="IF60" s="274"/>
      <c r="IG60" s="274"/>
      <c r="IH60" s="274"/>
      <c r="II60" s="274"/>
      <c r="IJ60" s="274"/>
      <c r="IK60" s="274"/>
      <c r="IL60" s="274"/>
      <c r="IM60" s="274"/>
      <c r="IN60" s="274"/>
      <c r="IO60" s="274"/>
      <c r="IP60" s="274"/>
      <c r="IQ60" s="274"/>
      <c r="IR60" s="274"/>
      <c r="IS60" s="274"/>
      <c r="IT60" s="274"/>
      <c r="IU60" s="274"/>
      <c r="IV60" s="274"/>
      <c r="IW60" s="274"/>
      <c r="IX60" s="274"/>
      <c r="IY60" s="274"/>
      <c r="IZ60" s="274"/>
      <c r="JA60" s="274"/>
      <c r="JB60" s="274"/>
      <c r="JC60" s="274"/>
      <c r="JD60" s="274"/>
      <c r="JE60" s="274"/>
      <c r="JF60" s="274"/>
      <c r="JG60" s="274"/>
      <c r="JH60" s="274"/>
      <c r="JI60" s="274"/>
      <c r="JJ60" s="274"/>
      <c r="JK60" s="274"/>
      <c r="JL60" s="274"/>
      <c r="JM60" s="274"/>
      <c r="JN60" s="274"/>
      <c r="JO60" s="274"/>
      <c r="JP60" s="274"/>
      <c r="JQ60" s="274"/>
      <c r="JR60" s="274"/>
      <c r="JS60" s="274"/>
      <c r="JT60" s="274"/>
      <c r="JU60" s="274"/>
      <c r="JV60" s="274"/>
      <c r="JW60" s="274"/>
      <c r="JX60" s="274"/>
      <c r="JY60" s="274"/>
      <c r="JZ60" s="274"/>
      <c r="KA60" s="274"/>
      <c r="KB60" s="274"/>
      <c r="KC60" s="274"/>
      <c r="KD60" s="274"/>
      <c r="KE60" s="274"/>
      <c r="KF60" s="274"/>
      <c r="KG60" s="274"/>
      <c r="KH60" s="274"/>
      <c r="KI60" s="274"/>
      <c r="KJ60" s="274"/>
      <c r="KK60" s="274"/>
      <c r="KL60" s="274"/>
      <c r="KM60" s="274"/>
      <c r="KN60" s="274"/>
      <c r="KO60" s="274"/>
      <c r="KP60" s="274"/>
      <c r="KQ60" s="274"/>
      <c r="KR60" s="274"/>
      <c r="KS60" s="274"/>
      <c r="KT60" s="274"/>
      <c r="KU60" s="274"/>
      <c r="KV60" s="274"/>
      <c r="KW60" s="274"/>
      <c r="KX60" s="274"/>
      <c r="KY60" s="274"/>
      <c r="KZ60" s="274"/>
      <c r="LA60" s="274"/>
      <c r="LB60" s="274"/>
      <c r="LC60" s="274"/>
      <c r="LD60" s="274"/>
      <c r="LE60" s="274"/>
      <c r="LF60" s="274"/>
      <c r="LG60" s="274"/>
      <c r="LH60" s="274"/>
      <c r="LI60" s="274"/>
      <c r="LJ60" s="274"/>
      <c r="LK60" s="274"/>
      <c r="LL60" s="274"/>
      <c r="LM60" s="274"/>
      <c r="LN60" s="274"/>
      <c r="LO60" s="274"/>
      <c r="LP60" s="274"/>
      <c r="LQ60" s="274"/>
      <c r="LR60" s="274"/>
      <c r="LS60" s="274"/>
      <c r="LT60" s="274"/>
      <c r="LU60" s="274"/>
      <c r="LV60" s="274"/>
      <c r="LW60" s="274"/>
      <c r="LX60" s="274"/>
      <c r="LY60" s="274"/>
      <c r="LZ60" s="274"/>
      <c r="MA60" s="274"/>
      <c r="MB60" s="274"/>
      <c r="MC60" s="274"/>
      <c r="MD60" s="274"/>
      <c r="ME60" s="274"/>
      <c r="MF60" s="274"/>
      <c r="MG60" s="274"/>
      <c r="MH60" s="274"/>
      <c r="MI60" s="274"/>
      <c r="MJ60" s="274"/>
      <c r="MK60" s="274"/>
      <c r="ML60" s="274"/>
      <c r="MM60" s="274"/>
      <c r="MN60" s="274"/>
      <c r="MO60" s="274"/>
      <c r="MP60" s="274"/>
      <c r="MQ60" s="274"/>
      <c r="MR60" s="274"/>
      <c r="MS60" s="274"/>
      <c r="MT60" s="274"/>
      <c r="MU60" s="274"/>
      <c r="MV60" s="274"/>
      <c r="MW60" s="274"/>
      <c r="MX60" s="274"/>
      <c r="MY60" s="274"/>
      <c r="MZ60" s="274"/>
      <c r="NA60" s="274"/>
      <c r="NB60" s="274"/>
      <c r="NC60" s="274"/>
      <c r="ND60" s="274"/>
      <c r="NE60" s="274"/>
      <c r="NF60" s="274"/>
      <c r="NG60" s="274"/>
      <c r="NH60" s="274"/>
      <c r="NI60" s="274"/>
      <c r="NJ60" s="274"/>
      <c r="NK60" s="274"/>
      <c r="NL60" s="274"/>
      <c r="NM60" s="274"/>
      <c r="NN60" s="274"/>
      <c r="NO60" s="274"/>
      <c r="NP60" s="274"/>
      <c r="NQ60" s="274"/>
      <c r="NR60" s="274"/>
      <c r="NS60" s="274"/>
      <c r="NT60" s="274"/>
      <c r="NU60" s="274"/>
      <c r="NV60" s="274"/>
      <c r="NW60" s="274"/>
      <c r="NX60" s="274"/>
      <c r="NY60" s="274"/>
      <c r="NZ60" s="274"/>
      <c r="OA60" s="274"/>
      <c r="OB60" s="274"/>
      <c r="OC60" s="274"/>
      <c r="OD60" s="274"/>
      <c r="OE60" s="274"/>
      <c r="OF60" s="274"/>
      <c r="OG60" s="274"/>
      <c r="OH60" s="274"/>
      <c r="OI60" s="274"/>
      <c r="OJ60" s="274"/>
      <c r="OK60" s="274"/>
      <c r="OL60" s="274"/>
      <c r="OM60" s="274"/>
      <c r="ON60" s="274"/>
      <c r="OO60" s="274"/>
      <c r="OP60" s="274"/>
      <c r="OQ60" s="274"/>
      <c r="OR60" s="274"/>
      <c r="OS60" s="274"/>
      <c r="OT60" s="274"/>
      <c r="OU60" s="274"/>
      <c r="OV60" s="274"/>
      <c r="OW60" s="274"/>
      <c r="OX60" s="274"/>
      <c r="OY60" s="274"/>
      <c r="OZ60" s="274"/>
      <c r="PA60" s="274"/>
      <c r="PB60" s="274"/>
      <c r="PC60" s="274"/>
      <c r="PD60" s="274"/>
      <c r="PE60" s="274"/>
      <c r="PF60" s="274"/>
      <c r="PG60" s="274"/>
      <c r="PH60" s="274"/>
      <c r="PI60" s="274"/>
      <c r="PJ60" s="274"/>
      <c r="PK60" s="274"/>
      <c r="PL60" s="274"/>
      <c r="PM60" s="274"/>
      <c r="PN60" s="274"/>
      <c r="PO60" s="274"/>
      <c r="PP60" s="274"/>
      <c r="PQ60" s="274"/>
      <c r="PR60" s="274"/>
      <c r="PS60" s="274"/>
      <c r="PT60" s="274"/>
      <c r="PU60" s="274"/>
      <c r="PV60" s="274"/>
      <c r="PW60" s="274"/>
      <c r="PX60" s="274"/>
      <c r="PY60" s="274"/>
      <c r="PZ60" s="274"/>
      <c r="QA60" s="274"/>
      <c r="QB60" s="274"/>
      <c r="QC60" s="274"/>
      <c r="QD60" s="274"/>
      <c r="QE60" s="274"/>
      <c r="QF60" s="274"/>
      <c r="QG60" s="274"/>
      <c r="QH60" s="274"/>
      <c r="QI60" s="274"/>
      <c r="QJ60" s="274"/>
      <c r="QK60" s="274"/>
      <c r="QL60" s="274"/>
      <c r="QM60" s="274"/>
      <c r="QN60" s="274"/>
      <c r="QO60" s="274"/>
      <c r="QP60" s="274"/>
      <c r="QQ60" s="274"/>
      <c r="QR60" s="274"/>
      <c r="QS60" s="274"/>
      <c r="QT60" s="274"/>
      <c r="QU60" s="274"/>
      <c r="QV60" s="274"/>
      <c r="QW60" s="274"/>
      <c r="QX60" s="274"/>
      <c r="QY60" s="274"/>
      <c r="QZ60" s="274"/>
      <c r="RA60" s="274"/>
      <c r="RB60" s="274"/>
      <c r="RC60" s="274"/>
      <c r="RD60" s="274"/>
      <c r="RE60" s="274"/>
      <c r="RF60" s="274"/>
      <c r="RG60" s="274"/>
      <c r="RH60" s="274"/>
      <c r="RI60" s="274"/>
      <c r="RJ60" s="274"/>
      <c r="RK60" s="274"/>
      <c r="RL60" s="274"/>
      <c r="RM60" s="274"/>
      <c r="RN60" s="274"/>
      <c r="RO60" s="274"/>
      <c r="RP60" s="274"/>
      <c r="RQ60" s="274"/>
      <c r="RR60" s="274"/>
      <c r="RS60" s="274"/>
      <c r="RT60" s="274"/>
      <c r="RU60" s="274"/>
      <c r="RV60" s="274"/>
      <c r="RW60" s="274"/>
      <c r="RX60" s="274"/>
      <c r="RY60" s="274"/>
      <c r="RZ60" s="274"/>
      <c r="SA60" s="274"/>
      <c r="SB60" s="274"/>
      <c r="SC60" s="274"/>
      <c r="SD60" s="274"/>
      <c r="SE60" s="274"/>
      <c r="SF60" s="274"/>
      <c r="SG60" s="274"/>
      <c r="SH60" s="274"/>
      <c r="SI60" s="274"/>
      <c r="SJ60" s="274"/>
      <c r="SK60" s="274"/>
      <c r="SL60" s="274"/>
      <c r="SM60" s="274"/>
      <c r="SN60" s="274"/>
      <c r="SO60" s="274"/>
      <c r="SP60" s="274"/>
      <c r="SQ60" s="274"/>
      <c r="SR60" s="274"/>
      <c r="SS60" s="274"/>
      <c r="ST60" s="274"/>
      <c r="SU60" s="274"/>
      <c r="SV60" s="274"/>
      <c r="SW60" s="274"/>
      <c r="SX60" s="274"/>
      <c r="SY60" s="274"/>
      <c r="SZ60" s="274"/>
      <c r="TA60" s="274"/>
      <c r="TB60" s="274"/>
      <c r="TC60" s="274"/>
      <c r="TD60" s="274"/>
      <c r="TE60" s="274"/>
      <c r="TF60" s="274"/>
      <c r="TG60" s="274"/>
      <c r="TH60" s="274"/>
      <c r="TI60" s="274"/>
      <c r="TJ60" s="274"/>
      <c r="TK60" s="274"/>
      <c r="TL60" s="274"/>
      <c r="TM60" s="274"/>
      <c r="TN60" s="274"/>
      <c r="TO60" s="274"/>
      <c r="TP60" s="274"/>
      <c r="TQ60" s="274"/>
      <c r="TR60" s="274"/>
      <c r="TS60" s="274"/>
      <c r="TT60" s="274"/>
      <c r="TU60" s="274"/>
      <c r="TV60" s="274"/>
      <c r="TW60" s="274"/>
      <c r="TX60" s="274"/>
      <c r="TY60" s="274"/>
      <c r="TZ60" s="274"/>
      <c r="UA60" s="274"/>
      <c r="UB60" s="274"/>
      <c r="UC60" s="274"/>
      <c r="UD60" s="274"/>
      <c r="UE60" s="274"/>
      <c r="UF60" s="274"/>
      <c r="UG60" s="274"/>
      <c r="UH60" s="274"/>
      <c r="UI60" s="274"/>
      <c r="UJ60" s="274"/>
      <c r="UK60" s="274"/>
      <c r="UL60" s="274"/>
      <c r="UM60" s="274"/>
      <c r="UN60" s="274"/>
      <c r="UO60" s="274"/>
      <c r="UP60" s="274"/>
      <c r="UQ60" s="274"/>
      <c r="UR60" s="274"/>
      <c r="US60" s="274"/>
      <c r="UT60" s="274"/>
      <c r="UU60" s="274"/>
      <c r="UV60" s="274"/>
      <c r="UW60" s="274"/>
      <c r="UX60" s="274"/>
      <c r="UY60" s="274"/>
      <c r="UZ60" s="274"/>
      <c r="VA60" s="274"/>
      <c r="VB60" s="274"/>
      <c r="VC60" s="274"/>
      <c r="VD60" s="274"/>
      <c r="VE60" s="274"/>
      <c r="VF60" s="274"/>
      <c r="VG60" s="274"/>
      <c r="VH60" s="274"/>
      <c r="VI60" s="274"/>
      <c r="VJ60" s="274"/>
      <c r="VK60" s="274"/>
      <c r="VL60" s="274"/>
      <c r="VM60" s="274"/>
      <c r="VN60" s="274"/>
      <c r="VO60" s="274"/>
      <c r="VP60" s="274"/>
      <c r="VQ60" s="274"/>
      <c r="VR60" s="274"/>
      <c r="VS60" s="274"/>
      <c r="VT60" s="274"/>
      <c r="VU60" s="274"/>
      <c r="VV60" s="274"/>
      <c r="VW60" s="274"/>
      <c r="VX60" s="274"/>
      <c r="VY60" s="274"/>
      <c r="VZ60" s="274"/>
      <c r="WA60" s="274"/>
      <c r="WB60" s="274"/>
      <c r="WC60" s="274"/>
      <c r="WD60" s="274"/>
      <c r="WE60" s="274"/>
      <c r="WF60" s="274"/>
      <c r="WG60" s="274"/>
      <c r="WH60" s="274"/>
      <c r="WI60" s="274"/>
      <c r="WJ60" s="274"/>
      <c r="WK60" s="274"/>
      <c r="WL60" s="274"/>
      <c r="WM60" s="274"/>
      <c r="WN60" s="274"/>
      <c r="WO60" s="274"/>
      <c r="WP60" s="274"/>
      <c r="WQ60" s="274"/>
      <c r="WR60" s="274"/>
      <c r="WS60" s="274"/>
      <c r="WT60" s="274"/>
      <c r="WU60" s="274"/>
      <c r="WV60" s="274"/>
      <c r="WW60" s="274"/>
      <c r="WX60" s="274"/>
      <c r="WY60" s="274"/>
      <c r="WZ60" s="274"/>
      <c r="XA60" s="274"/>
      <c r="XB60" s="274"/>
      <c r="XC60" s="274"/>
      <c r="XD60" s="274"/>
      <c r="XE60" s="274"/>
      <c r="XF60" s="274"/>
      <c r="XG60" s="274"/>
      <c r="XH60" s="274"/>
      <c r="XI60" s="274"/>
      <c r="XJ60" s="274"/>
      <c r="XK60" s="274"/>
      <c r="XL60" s="274"/>
      <c r="XM60" s="274"/>
      <c r="XN60" s="274"/>
      <c r="XO60" s="274"/>
      <c r="XP60" s="274"/>
      <c r="XQ60" s="274"/>
      <c r="XR60" s="274"/>
      <c r="XS60" s="274"/>
      <c r="XT60" s="274"/>
      <c r="XU60" s="274"/>
      <c r="XV60" s="274"/>
      <c r="XW60" s="274"/>
      <c r="XX60" s="274"/>
      <c r="XY60" s="274"/>
      <c r="XZ60" s="274"/>
      <c r="YA60" s="274"/>
      <c r="YB60" s="274"/>
      <c r="YC60" s="274"/>
      <c r="YD60" s="274"/>
      <c r="YE60" s="274"/>
      <c r="YF60" s="274"/>
      <c r="YG60" s="274"/>
      <c r="YH60" s="274"/>
      <c r="YI60" s="274"/>
      <c r="YJ60" s="274"/>
      <c r="YK60" s="274"/>
      <c r="YL60" s="274"/>
      <c r="YM60" s="274"/>
      <c r="YN60" s="274"/>
      <c r="YO60" s="274"/>
      <c r="YP60" s="274"/>
      <c r="YQ60" s="274"/>
      <c r="YR60" s="274"/>
      <c r="YS60" s="274"/>
      <c r="YT60" s="274"/>
      <c r="YU60" s="274"/>
      <c r="YV60" s="274"/>
      <c r="YW60" s="274"/>
      <c r="YX60" s="274"/>
      <c r="YY60" s="274"/>
      <c r="YZ60" s="274"/>
      <c r="ZA60" s="274"/>
      <c r="ZB60" s="274"/>
      <c r="ZC60" s="274"/>
      <c r="ZD60" s="274"/>
      <c r="ZE60" s="274"/>
      <c r="ZF60" s="274"/>
      <c r="ZG60" s="274"/>
      <c r="ZH60" s="274"/>
      <c r="ZI60" s="274"/>
      <c r="ZJ60" s="274"/>
      <c r="ZK60" s="274"/>
      <c r="ZL60" s="274"/>
      <c r="ZM60" s="274"/>
      <c r="ZN60" s="274"/>
      <c r="ZO60" s="274"/>
      <c r="ZP60" s="274"/>
      <c r="ZQ60" s="274"/>
      <c r="ZR60" s="274"/>
      <c r="ZS60" s="274"/>
      <c r="ZT60" s="274"/>
      <c r="ZU60" s="274"/>
      <c r="ZV60" s="274"/>
      <c r="ZW60" s="274"/>
      <c r="ZX60" s="274"/>
      <c r="ZY60" s="274"/>
      <c r="ZZ60" s="274"/>
      <c r="AAA60" s="274"/>
      <c r="AAB60" s="274"/>
      <c r="AAC60" s="274"/>
      <c r="AAD60" s="274"/>
      <c r="AAE60" s="274"/>
      <c r="AAF60" s="274"/>
      <c r="AAG60" s="274"/>
      <c r="AAH60" s="274"/>
      <c r="AAI60" s="274"/>
      <c r="AAJ60" s="274"/>
      <c r="AAK60" s="274"/>
      <c r="AAL60" s="274"/>
      <c r="AAM60" s="274"/>
      <c r="AAN60" s="274"/>
      <c r="AAO60" s="274"/>
      <c r="AAP60" s="274"/>
      <c r="AAQ60" s="274"/>
      <c r="AAR60" s="274"/>
      <c r="AAS60" s="274"/>
      <c r="AAT60" s="274"/>
      <c r="AAU60" s="274"/>
      <c r="AAV60" s="274"/>
      <c r="AAW60" s="274"/>
      <c r="AAX60" s="274"/>
      <c r="AAY60" s="274"/>
      <c r="AAZ60" s="274"/>
      <c r="ABA60" s="274"/>
      <c r="ABB60" s="274"/>
      <c r="ABC60" s="274"/>
      <c r="ABD60" s="274"/>
      <c r="ABE60" s="274"/>
      <c r="ABF60" s="274"/>
      <c r="ABG60" s="274"/>
      <c r="ABH60" s="274"/>
      <c r="ABI60" s="274"/>
      <c r="ABJ60" s="274"/>
      <c r="ABK60" s="274"/>
      <c r="ABL60" s="274"/>
      <c r="ABM60" s="274"/>
      <c r="ABN60" s="274"/>
      <c r="ABO60" s="274"/>
      <c r="ABP60" s="274"/>
      <c r="ABQ60" s="274"/>
      <c r="ABR60" s="274"/>
      <c r="ABS60" s="274"/>
      <c r="ABT60" s="274"/>
      <c r="ABU60" s="274"/>
      <c r="ABV60" s="274"/>
      <c r="ABW60" s="274"/>
      <c r="ABX60" s="274"/>
      <c r="ABY60" s="274"/>
      <c r="ABZ60" s="274"/>
      <c r="ACA60" s="274"/>
      <c r="ACB60" s="274"/>
      <c r="ACC60" s="274"/>
      <c r="ACD60" s="274"/>
      <c r="ACE60" s="274"/>
      <c r="ACF60" s="274"/>
      <c r="ACG60" s="274"/>
      <c r="ACH60" s="274"/>
      <c r="ACI60" s="274"/>
      <c r="ACJ60" s="274"/>
      <c r="ACK60" s="274"/>
      <c r="ACL60" s="274"/>
      <c r="ACM60" s="274"/>
      <c r="ACN60" s="274"/>
      <c r="ACO60" s="274"/>
      <c r="ACP60" s="274"/>
      <c r="ACQ60" s="274"/>
      <c r="ACR60" s="274"/>
      <c r="ACS60" s="274"/>
      <c r="ACT60" s="274"/>
      <c r="ACU60" s="274"/>
      <c r="ACV60" s="274"/>
      <c r="ACW60" s="274"/>
      <c r="ACX60" s="274"/>
      <c r="ACY60" s="274"/>
      <c r="ACZ60" s="274"/>
      <c r="ADA60" s="274"/>
      <c r="ADB60" s="274"/>
      <c r="ADC60" s="274"/>
      <c r="ADD60" s="274"/>
      <c r="ADE60" s="274"/>
      <c r="ADF60" s="274"/>
      <c r="ADG60" s="274"/>
      <c r="ADH60" s="274"/>
      <c r="ADI60" s="274"/>
      <c r="ADJ60" s="274"/>
      <c r="ADK60" s="274"/>
      <c r="ADL60" s="274"/>
      <c r="ADM60" s="274"/>
      <c r="ADN60" s="274"/>
      <c r="ADO60" s="274"/>
      <c r="ADP60" s="274"/>
      <c r="ADQ60" s="274"/>
      <c r="ADR60" s="274"/>
      <c r="ADS60" s="274"/>
      <c r="ADT60" s="274"/>
      <c r="ADU60" s="274"/>
      <c r="ADV60" s="274"/>
      <c r="ADW60" s="274"/>
      <c r="ADX60" s="274"/>
      <c r="ADY60" s="274"/>
      <c r="ADZ60" s="274"/>
      <c r="AEA60" s="274"/>
      <c r="AEB60" s="274"/>
      <c r="AEC60" s="274"/>
      <c r="AED60" s="274"/>
      <c r="AEE60" s="274"/>
      <c r="AEF60" s="274"/>
      <c r="AEG60" s="274"/>
      <c r="AEH60" s="274"/>
      <c r="AEI60" s="274"/>
      <c r="AEJ60" s="274"/>
      <c r="AEK60" s="274"/>
      <c r="AEL60" s="274"/>
      <c r="AEM60" s="274"/>
      <c r="AEN60" s="274"/>
      <c r="AEO60" s="274"/>
      <c r="AEP60" s="274"/>
      <c r="AEQ60" s="274"/>
      <c r="AER60" s="274"/>
      <c r="AES60" s="274"/>
      <c r="AET60" s="274"/>
      <c r="AEU60" s="274"/>
      <c r="AEV60" s="274"/>
      <c r="AEW60" s="274"/>
      <c r="AEX60" s="274"/>
      <c r="AEY60" s="274"/>
      <c r="AEZ60" s="274"/>
      <c r="AFA60" s="274"/>
      <c r="AFB60" s="274"/>
      <c r="AFC60" s="274"/>
      <c r="AFD60" s="274"/>
      <c r="AFE60" s="274"/>
      <c r="AFF60" s="274"/>
      <c r="AFG60" s="274"/>
      <c r="AFH60" s="274"/>
      <c r="AFI60" s="274"/>
      <c r="AFJ60" s="274"/>
      <c r="AFK60" s="274"/>
      <c r="AFL60" s="274"/>
      <c r="AFM60" s="274"/>
      <c r="AFN60" s="274"/>
      <c r="AFO60" s="274"/>
      <c r="AFP60" s="274"/>
      <c r="AFQ60" s="274"/>
      <c r="AFR60" s="274"/>
      <c r="AFS60" s="274"/>
      <c r="AFT60" s="274"/>
      <c r="AFU60" s="274"/>
      <c r="AFV60" s="274"/>
      <c r="AFW60" s="274"/>
      <c r="AFX60" s="274"/>
      <c r="AFY60" s="274"/>
      <c r="AFZ60" s="274"/>
      <c r="AGA60" s="274"/>
      <c r="AGB60" s="274"/>
      <c r="AGC60" s="274"/>
      <c r="AGD60" s="274"/>
      <c r="AGE60" s="274"/>
      <c r="AGF60" s="274"/>
      <c r="AGG60" s="274"/>
      <c r="AGH60" s="274"/>
      <c r="AGI60" s="274"/>
      <c r="AGJ60" s="274"/>
      <c r="AGK60" s="274"/>
      <c r="AGL60" s="274"/>
      <c r="AGM60" s="274"/>
      <c r="AGN60" s="274"/>
      <c r="AGO60" s="274"/>
      <c r="AGP60" s="274"/>
      <c r="AGQ60" s="274"/>
      <c r="AGR60" s="274"/>
      <c r="AGS60" s="274"/>
      <c r="AGT60" s="274"/>
      <c r="AGU60" s="274"/>
      <c r="AGV60" s="274"/>
      <c r="AGW60" s="274"/>
      <c r="AGX60" s="274"/>
      <c r="AGY60" s="274"/>
      <c r="AGZ60" s="274"/>
      <c r="AHA60" s="274"/>
      <c r="AHB60" s="274"/>
      <c r="AHC60" s="274"/>
      <c r="AHD60" s="274"/>
      <c r="AHE60" s="274"/>
      <c r="AHF60" s="274"/>
      <c r="AHG60" s="274"/>
      <c r="AHH60" s="274"/>
      <c r="AHI60" s="274"/>
      <c r="AHJ60" s="274"/>
      <c r="AHK60" s="274"/>
      <c r="AHL60" s="274"/>
      <c r="AHM60" s="274"/>
      <c r="AHN60" s="274"/>
      <c r="AHO60" s="274"/>
      <c r="AHP60" s="274"/>
      <c r="AHQ60" s="274"/>
      <c r="AHR60" s="274"/>
      <c r="AHS60" s="274"/>
      <c r="AHT60" s="274"/>
      <c r="AHU60" s="274"/>
      <c r="AHV60" s="274"/>
      <c r="AHW60" s="274"/>
      <c r="AHX60" s="274"/>
      <c r="AHY60" s="274"/>
      <c r="AHZ60" s="274"/>
      <c r="AIA60" s="274"/>
      <c r="AIB60" s="274"/>
      <c r="AIC60" s="274"/>
      <c r="AID60" s="274"/>
      <c r="AIE60" s="274"/>
      <c r="AIF60" s="274"/>
      <c r="AIG60" s="274"/>
      <c r="AIH60" s="274"/>
      <c r="AII60" s="274"/>
      <c r="AIJ60" s="274"/>
      <c r="AIK60" s="274"/>
      <c r="AIL60" s="274"/>
      <c r="AIM60" s="274"/>
      <c r="AIN60" s="274"/>
      <c r="AIO60" s="274"/>
      <c r="AIP60" s="274"/>
      <c r="AIQ60" s="274"/>
      <c r="AIR60" s="274"/>
      <c r="AIS60" s="274"/>
      <c r="AIT60" s="274"/>
      <c r="AIU60" s="274"/>
      <c r="AIV60" s="274"/>
      <c r="AIW60" s="274"/>
      <c r="AIX60" s="274"/>
      <c r="AIY60" s="274"/>
      <c r="AIZ60" s="274"/>
      <c r="AJA60" s="274"/>
      <c r="AJB60" s="274"/>
      <c r="AJC60" s="274"/>
      <c r="AJD60" s="274"/>
      <c r="AJE60" s="274"/>
      <c r="AJF60" s="274"/>
      <c r="AJG60" s="274"/>
      <c r="AJH60" s="274"/>
      <c r="AJI60" s="274"/>
      <c r="AJJ60" s="274"/>
      <c r="AJK60" s="274"/>
      <c r="AJL60" s="274"/>
      <c r="AJM60" s="274"/>
      <c r="AJN60" s="274"/>
      <c r="AJO60" s="274"/>
      <c r="AJP60" s="274"/>
      <c r="AJQ60" s="274"/>
      <c r="AJR60" s="274"/>
      <c r="AJS60" s="274"/>
      <c r="AJT60" s="274"/>
      <c r="AJU60" s="274"/>
      <c r="AJV60" s="274"/>
      <c r="AJW60" s="274"/>
      <c r="AJX60" s="274"/>
      <c r="AJY60" s="274"/>
      <c r="AJZ60" s="274"/>
      <c r="AKA60" s="274"/>
      <c r="AKB60" s="274"/>
      <c r="AKC60" s="274"/>
      <c r="AKD60" s="274"/>
      <c r="AKE60" s="274"/>
      <c r="AKF60" s="274"/>
      <c r="AKG60" s="274"/>
      <c r="AKH60" s="274"/>
      <c r="AKI60" s="274"/>
      <c r="AKJ60" s="274"/>
      <c r="AKK60" s="274"/>
      <c r="AKL60" s="274"/>
      <c r="AKM60" s="274"/>
      <c r="AKN60" s="274"/>
      <c r="AKO60" s="274"/>
      <c r="AKP60" s="274"/>
      <c r="AKQ60" s="274"/>
      <c r="AKR60" s="274"/>
      <c r="AKS60" s="274"/>
      <c r="AKT60" s="274"/>
      <c r="AKU60" s="274"/>
      <c r="AKV60" s="274"/>
      <c r="AKW60" s="274"/>
      <c r="AKX60" s="274"/>
      <c r="AKY60" s="274"/>
      <c r="AKZ60" s="274"/>
      <c r="ALA60" s="274"/>
      <c r="ALB60" s="274"/>
      <c r="ALC60" s="274"/>
      <c r="ALD60" s="274"/>
      <c r="ALE60" s="274"/>
      <c r="ALF60" s="274"/>
      <c r="ALG60" s="274"/>
      <c r="ALH60" s="274"/>
      <c r="ALI60" s="274"/>
      <c r="ALJ60" s="274"/>
      <c r="ALK60" s="274"/>
      <c r="ALL60" s="274"/>
      <c r="ALM60" s="274"/>
      <c r="ALN60" s="274"/>
      <c r="ALO60" s="274"/>
      <c r="ALP60" s="274"/>
      <c r="ALQ60" s="274"/>
      <c r="ALR60" s="274"/>
      <c r="ALS60" s="274"/>
      <c r="ALT60" s="274"/>
      <c r="ALU60" s="274"/>
      <c r="ALV60" s="274"/>
      <c r="ALW60" s="274"/>
      <c r="ALX60" s="274"/>
      <c r="ALY60" s="274"/>
      <c r="ALZ60" s="274"/>
      <c r="AMA60" s="274"/>
      <c r="AMB60" s="274"/>
      <c r="AMC60" s="274"/>
      <c r="AMD60" s="274"/>
      <c r="AME60" s="274"/>
      <c r="AMF60" s="274"/>
      <c r="AMG60" s="274"/>
      <c r="AMH60" s="274"/>
      <c r="AMI60" s="274"/>
    </row>
    <row r="61" spans="1:1023" s="279" customFormat="1" ht="16.5" customHeight="1"/>
    <row r="62" spans="1:1023" s="37" customFormat="1" ht="16.5" customHeight="1">
      <c r="A62" s="280" t="s">
        <v>52</v>
      </c>
      <c r="B62" s="280"/>
    </row>
    <row r="63" spans="1:1023" s="26" customFormat="1" ht="30.75" customHeight="1">
      <c r="A63" s="38" t="s">
        <v>53</v>
      </c>
      <c r="B63" s="38" t="s">
        <v>54</v>
      </c>
      <c r="C63" s="281" t="s">
        <v>55</v>
      </c>
      <c r="H63" s="25"/>
      <c r="I63" s="25"/>
      <c r="J63" s="25"/>
    </row>
    <row r="64" spans="1:1023" s="26" customFormat="1" ht="36" customHeight="1">
      <c r="A64" s="39" t="s">
        <v>56</v>
      </c>
      <c r="B64" s="40" t="s">
        <v>57</v>
      </c>
      <c r="C64" s="281"/>
      <c r="G64" s="41"/>
      <c r="H64" s="25"/>
      <c r="I64" s="25"/>
      <c r="J64" s="25"/>
      <c r="K64" s="25"/>
    </row>
    <row r="65" spans="1:1023" s="26" customFormat="1" ht="15.75" customHeight="1">
      <c r="A65" s="39" t="s">
        <v>58</v>
      </c>
      <c r="B65" s="40" t="s">
        <v>59</v>
      </c>
      <c r="C65" s="281"/>
      <c r="D65" s="42"/>
      <c r="E65" s="42"/>
      <c r="F65" s="42"/>
      <c r="G65" s="41"/>
      <c r="H65" s="25"/>
      <c r="I65" s="25"/>
      <c r="J65" s="25"/>
      <c r="K65" s="25"/>
    </row>
    <row r="66" spans="1:1023" s="26" customFormat="1" ht="15.75" customHeight="1">
      <c r="A66" s="39" t="s">
        <v>60</v>
      </c>
      <c r="B66" s="40" t="s">
        <v>61</v>
      </c>
      <c r="C66" s="281" t="s">
        <v>62</v>
      </c>
      <c r="D66" s="42"/>
      <c r="E66" s="42"/>
      <c r="F66" s="42"/>
      <c r="G66" s="41"/>
      <c r="H66" s="25"/>
      <c r="I66" s="25"/>
      <c r="J66" s="25"/>
      <c r="K66" s="25"/>
    </row>
    <row r="67" spans="1:1023" s="26" customFormat="1" ht="15.75" customHeight="1">
      <c r="A67" s="40" t="s">
        <v>63</v>
      </c>
      <c r="B67" s="40" t="s">
        <v>64</v>
      </c>
      <c r="C67" s="281"/>
      <c r="D67" s="42"/>
      <c r="E67" s="42"/>
      <c r="F67" s="42"/>
      <c r="G67" s="41"/>
      <c r="H67" s="25"/>
      <c r="I67" s="25"/>
      <c r="J67" s="25"/>
      <c r="K67" s="25"/>
    </row>
    <row r="68" spans="1:1023" s="26" customFormat="1" ht="22.5" customHeight="1">
      <c r="A68" s="40" t="s">
        <v>65</v>
      </c>
      <c r="B68" s="40" t="s">
        <v>66</v>
      </c>
      <c r="C68" s="281"/>
      <c r="D68" s="42"/>
      <c r="E68" s="42"/>
      <c r="F68" s="42"/>
      <c r="G68" s="41"/>
      <c r="H68" s="25"/>
      <c r="I68" s="25"/>
      <c r="J68" s="25"/>
      <c r="K68" s="25"/>
    </row>
    <row r="69" spans="1:1023" s="26" customFormat="1" ht="15.75" customHeight="1">
      <c r="A69" s="40" t="s">
        <v>67</v>
      </c>
      <c r="B69" s="40"/>
      <c r="C69" s="281"/>
      <c r="D69" s="42"/>
      <c r="E69" s="42"/>
      <c r="F69" s="42"/>
      <c r="G69" s="41"/>
      <c r="H69" s="25"/>
      <c r="I69" s="25"/>
      <c r="J69" s="25"/>
      <c r="K69" s="25"/>
    </row>
    <row r="70" spans="1:1023" s="26" customFormat="1" ht="30.75" customHeight="1">
      <c r="A70" s="40" t="s">
        <v>68</v>
      </c>
      <c r="B70" s="40" t="s">
        <v>69</v>
      </c>
      <c r="C70" s="281" t="s">
        <v>20</v>
      </c>
      <c r="D70" s="43"/>
      <c r="E70" s="43"/>
      <c r="F70" s="42"/>
      <c r="G70" s="41"/>
      <c r="H70" s="25"/>
      <c r="I70" s="25"/>
      <c r="J70" s="25"/>
      <c r="K70" s="25"/>
    </row>
    <row r="71" spans="1:1023" s="26" customFormat="1" ht="27" customHeight="1">
      <c r="A71" s="40" t="s">
        <v>70</v>
      </c>
      <c r="B71" s="40" t="s">
        <v>71</v>
      </c>
      <c r="C71" s="281"/>
      <c r="D71" s="42"/>
      <c r="E71" s="42"/>
      <c r="F71" s="42"/>
      <c r="G71" s="41"/>
      <c r="H71" s="25"/>
      <c r="I71" s="25"/>
      <c r="J71" s="25"/>
      <c r="K71" s="25"/>
    </row>
    <row r="72" spans="1:1023" s="26" customFormat="1" ht="15.75" customHeight="1">
      <c r="A72" s="44" t="s">
        <v>72</v>
      </c>
      <c r="B72" s="40" t="s">
        <v>73</v>
      </c>
      <c r="C72" s="281"/>
      <c r="D72" s="42"/>
      <c r="E72" s="42"/>
      <c r="F72" s="42"/>
      <c r="G72" s="41"/>
      <c r="H72" s="25"/>
      <c r="I72" s="25"/>
      <c r="J72" s="25"/>
      <c r="K72" s="25"/>
    </row>
    <row r="73" spans="1:1023" s="26" customFormat="1" ht="15.75" customHeight="1">
      <c r="A73" s="45"/>
      <c r="B73" s="42"/>
      <c r="C73" s="42"/>
      <c r="D73" s="42"/>
      <c r="E73" s="42"/>
      <c r="F73" s="42"/>
      <c r="G73" s="41"/>
      <c r="H73" s="25"/>
      <c r="I73" s="25"/>
      <c r="J73" s="25"/>
      <c r="K73" s="25"/>
    </row>
    <row r="74" spans="1:1023" s="26" customFormat="1" ht="11.25">
      <c r="A74" s="30" t="s">
        <v>74</v>
      </c>
    </row>
    <row r="75" spans="1:1023" s="1" customFormat="1" ht="45.75" customHeight="1">
      <c r="A75" s="274" t="s">
        <v>75</v>
      </c>
      <c r="B75" s="274"/>
      <c r="C75" s="26"/>
      <c r="D75" s="274"/>
      <c r="E75" s="274"/>
      <c r="F75" s="274"/>
      <c r="G75" s="274"/>
      <c r="H75" s="274"/>
      <c r="I75" s="274"/>
      <c r="J75" s="274"/>
      <c r="K75" s="274"/>
      <c r="L75" s="274"/>
      <c r="M75" s="274"/>
      <c r="N75" s="274"/>
      <c r="O75" s="274"/>
      <c r="P75" s="274"/>
      <c r="Q75" s="274"/>
      <c r="R75" s="274"/>
      <c r="S75" s="274"/>
      <c r="T75" s="274"/>
      <c r="U75" s="274"/>
      <c r="V75" s="274"/>
      <c r="W75" s="274"/>
      <c r="X75" s="274"/>
      <c r="Y75" s="274"/>
      <c r="Z75" s="274"/>
      <c r="AA75" s="274"/>
      <c r="AB75" s="274"/>
      <c r="AC75" s="274"/>
      <c r="AD75" s="274"/>
      <c r="AE75" s="274"/>
      <c r="AF75" s="274"/>
      <c r="AG75" s="274"/>
      <c r="AH75" s="274"/>
      <c r="AI75" s="274"/>
      <c r="AJ75" s="274"/>
      <c r="AK75" s="274"/>
      <c r="AL75" s="274"/>
      <c r="AM75" s="274"/>
      <c r="AN75" s="274"/>
      <c r="AO75" s="274"/>
      <c r="AP75" s="274"/>
      <c r="AQ75" s="274"/>
      <c r="AR75" s="274"/>
      <c r="AS75" s="274"/>
      <c r="AT75" s="274"/>
      <c r="AU75" s="274"/>
      <c r="AV75" s="274"/>
      <c r="AW75" s="274"/>
      <c r="AX75" s="274"/>
      <c r="AY75" s="274"/>
      <c r="AZ75" s="274"/>
      <c r="BA75" s="274"/>
      <c r="BB75" s="274"/>
      <c r="BC75" s="274"/>
      <c r="BD75" s="274"/>
      <c r="BE75" s="274"/>
      <c r="BF75" s="274"/>
      <c r="BG75" s="274"/>
      <c r="BH75" s="274"/>
      <c r="BI75" s="274"/>
      <c r="BJ75" s="274"/>
      <c r="BK75" s="274"/>
      <c r="BL75" s="274"/>
      <c r="BM75" s="274"/>
      <c r="BN75" s="274"/>
      <c r="BO75" s="274"/>
      <c r="BP75" s="274"/>
      <c r="BQ75" s="274"/>
      <c r="BR75" s="274"/>
      <c r="BS75" s="274"/>
      <c r="BT75" s="274"/>
      <c r="BU75" s="274"/>
      <c r="BV75" s="274"/>
      <c r="BW75" s="274"/>
      <c r="BX75" s="274"/>
      <c r="BY75" s="274"/>
      <c r="BZ75" s="274"/>
      <c r="CA75" s="274"/>
      <c r="CB75" s="274"/>
      <c r="CC75" s="274"/>
      <c r="CD75" s="274"/>
      <c r="CE75" s="274"/>
      <c r="CF75" s="274"/>
      <c r="CG75" s="274"/>
      <c r="CH75" s="274"/>
      <c r="CI75" s="274"/>
      <c r="CJ75" s="274"/>
      <c r="CK75" s="274"/>
      <c r="CL75" s="274"/>
      <c r="CM75" s="274"/>
      <c r="CN75" s="274"/>
      <c r="CO75" s="274"/>
      <c r="CP75" s="274"/>
      <c r="CQ75" s="274"/>
      <c r="CR75" s="274"/>
      <c r="CS75" s="274"/>
      <c r="CT75" s="274"/>
      <c r="CU75" s="274"/>
      <c r="CV75" s="274"/>
      <c r="CW75" s="274"/>
      <c r="CX75" s="274"/>
      <c r="CY75" s="274"/>
      <c r="CZ75" s="274"/>
      <c r="DA75" s="274"/>
      <c r="DB75" s="274"/>
      <c r="DC75" s="274"/>
      <c r="DD75" s="274"/>
      <c r="DE75" s="274"/>
      <c r="DF75" s="274"/>
      <c r="DG75" s="274"/>
      <c r="DH75" s="274"/>
      <c r="DI75" s="274"/>
      <c r="DJ75" s="274"/>
      <c r="DK75" s="274"/>
      <c r="DL75" s="274"/>
      <c r="DM75" s="274"/>
      <c r="DN75" s="274"/>
      <c r="DO75" s="274"/>
      <c r="DP75" s="274"/>
      <c r="DQ75" s="274"/>
      <c r="DR75" s="274"/>
      <c r="DS75" s="274"/>
      <c r="DT75" s="274"/>
      <c r="DU75" s="274"/>
      <c r="DV75" s="274"/>
      <c r="DW75" s="274"/>
      <c r="DX75" s="274"/>
      <c r="DY75" s="274"/>
      <c r="DZ75" s="274"/>
      <c r="EA75" s="274"/>
      <c r="EB75" s="274"/>
      <c r="EC75" s="274"/>
      <c r="ED75" s="274"/>
      <c r="EE75" s="274"/>
      <c r="EF75" s="274"/>
      <c r="EG75" s="274"/>
      <c r="EH75" s="274"/>
      <c r="EI75" s="274"/>
      <c r="EJ75" s="274"/>
      <c r="EK75" s="274"/>
      <c r="EL75" s="274"/>
      <c r="EM75" s="274"/>
      <c r="EN75" s="274"/>
      <c r="EO75" s="274"/>
      <c r="EP75" s="274"/>
      <c r="EQ75" s="274"/>
      <c r="ER75" s="274"/>
      <c r="ES75" s="274"/>
      <c r="ET75" s="274"/>
      <c r="EU75" s="274"/>
      <c r="EV75" s="274"/>
      <c r="EW75" s="274"/>
      <c r="EX75" s="274"/>
      <c r="EY75" s="274"/>
      <c r="EZ75" s="274"/>
      <c r="FA75" s="274"/>
      <c r="FB75" s="274"/>
      <c r="FC75" s="274"/>
      <c r="FD75" s="274"/>
      <c r="FE75" s="274"/>
      <c r="FF75" s="274"/>
      <c r="FG75" s="274"/>
      <c r="FH75" s="274"/>
      <c r="FI75" s="274"/>
      <c r="FJ75" s="274"/>
      <c r="FK75" s="274"/>
      <c r="FL75" s="274"/>
      <c r="FM75" s="274"/>
      <c r="FN75" s="274"/>
      <c r="FO75" s="274"/>
      <c r="FP75" s="274"/>
      <c r="FQ75" s="274"/>
      <c r="FR75" s="274"/>
      <c r="FS75" s="274"/>
      <c r="FT75" s="274"/>
      <c r="FU75" s="274"/>
      <c r="FV75" s="274"/>
      <c r="FW75" s="274"/>
      <c r="FX75" s="274"/>
      <c r="FY75" s="274"/>
      <c r="FZ75" s="274"/>
      <c r="GA75" s="274"/>
      <c r="GB75" s="274"/>
      <c r="GC75" s="274"/>
      <c r="GD75" s="274"/>
      <c r="GE75" s="274"/>
      <c r="GF75" s="274"/>
      <c r="GG75" s="274"/>
      <c r="GH75" s="274"/>
      <c r="GI75" s="274"/>
      <c r="GJ75" s="274"/>
      <c r="GK75" s="274"/>
      <c r="GL75" s="274"/>
      <c r="GM75" s="274"/>
      <c r="GN75" s="274"/>
      <c r="GO75" s="274"/>
      <c r="GP75" s="274"/>
      <c r="GQ75" s="274"/>
      <c r="GR75" s="274"/>
      <c r="GS75" s="274"/>
      <c r="GT75" s="274"/>
      <c r="GU75" s="274"/>
      <c r="GV75" s="274"/>
      <c r="GW75" s="274"/>
      <c r="GX75" s="274"/>
      <c r="GY75" s="274"/>
      <c r="GZ75" s="274"/>
      <c r="HA75" s="274"/>
      <c r="HB75" s="274"/>
      <c r="HC75" s="274"/>
      <c r="HD75" s="274"/>
      <c r="HE75" s="274"/>
      <c r="HF75" s="274"/>
      <c r="HG75" s="274"/>
      <c r="HH75" s="274"/>
      <c r="HI75" s="274"/>
      <c r="HJ75" s="274"/>
      <c r="HK75" s="274"/>
      <c r="HL75" s="274"/>
      <c r="HM75" s="274"/>
      <c r="HN75" s="274"/>
      <c r="HO75" s="274"/>
      <c r="HP75" s="274"/>
      <c r="HQ75" s="274"/>
      <c r="HR75" s="274"/>
      <c r="HS75" s="274"/>
      <c r="HT75" s="274"/>
      <c r="HU75" s="274"/>
      <c r="HV75" s="274"/>
      <c r="HW75" s="274"/>
      <c r="HX75" s="274"/>
      <c r="HY75" s="274"/>
      <c r="HZ75" s="274"/>
      <c r="IA75" s="274"/>
      <c r="IB75" s="274"/>
      <c r="IC75" s="274"/>
      <c r="ID75" s="274"/>
      <c r="IE75" s="274"/>
      <c r="IF75" s="274"/>
      <c r="IG75" s="274"/>
      <c r="IH75" s="274"/>
      <c r="II75" s="274"/>
      <c r="IJ75" s="274"/>
      <c r="IK75" s="274"/>
      <c r="IL75" s="274"/>
      <c r="IM75" s="274"/>
      <c r="IN75" s="274"/>
      <c r="IO75" s="274"/>
      <c r="IP75" s="274"/>
      <c r="IQ75" s="274"/>
      <c r="IR75" s="274"/>
      <c r="IS75" s="274"/>
      <c r="IT75" s="274"/>
      <c r="IU75" s="274"/>
      <c r="IV75" s="274"/>
      <c r="IW75" s="274"/>
      <c r="IX75" s="274"/>
      <c r="IY75" s="274"/>
      <c r="IZ75" s="274"/>
      <c r="JA75" s="274"/>
      <c r="JB75" s="274"/>
      <c r="JC75" s="274"/>
      <c r="JD75" s="274"/>
      <c r="JE75" s="274"/>
      <c r="JF75" s="274"/>
      <c r="JG75" s="274"/>
      <c r="JH75" s="274"/>
      <c r="JI75" s="274"/>
      <c r="JJ75" s="274"/>
      <c r="JK75" s="274"/>
      <c r="JL75" s="274"/>
      <c r="JM75" s="274"/>
      <c r="JN75" s="274"/>
      <c r="JO75" s="274"/>
      <c r="JP75" s="274"/>
      <c r="JQ75" s="274"/>
      <c r="JR75" s="274"/>
      <c r="JS75" s="274"/>
      <c r="JT75" s="274"/>
      <c r="JU75" s="274"/>
      <c r="JV75" s="274"/>
      <c r="JW75" s="274"/>
      <c r="JX75" s="274"/>
      <c r="JY75" s="274"/>
      <c r="JZ75" s="274"/>
      <c r="KA75" s="274"/>
      <c r="KB75" s="274"/>
      <c r="KC75" s="274"/>
      <c r="KD75" s="274"/>
      <c r="KE75" s="274"/>
      <c r="KF75" s="274"/>
      <c r="KG75" s="274"/>
      <c r="KH75" s="274"/>
      <c r="KI75" s="274"/>
      <c r="KJ75" s="274"/>
      <c r="KK75" s="274"/>
      <c r="KL75" s="274"/>
      <c r="KM75" s="274"/>
      <c r="KN75" s="274"/>
      <c r="KO75" s="274"/>
      <c r="KP75" s="274"/>
      <c r="KQ75" s="274"/>
      <c r="KR75" s="274"/>
      <c r="KS75" s="274"/>
      <c r="KT75" s="274"/>
      <c r="KU75" s="274"/>
      <c r="KV75" s="274"/>
      <c r="KW75" s="274"/>
      <c r="KX75" s="274"/>
      <c r="KY75" s="274"/>
      <c r="KZ75" s="274"/>
      <c r="LA75" s="274"/>
      <c r="LB75" s="274"/>
      <c r="LC75" s="274"/>
      <c r="LD75" s="274"/>
      <c r="LE75" s="274"/>
      <c r="LF75" s="274"/>
      <c r="LG75" s="274"/>
      <c r="LH75" s="274"/>
      <c r="LI75" s="274"/>
      <c r="LJ75" s="274"/>
      <c r="LK75" s="274"/>
      <c r="LL75" s="274"/>
      <c r="LM75" s="274"/>
      <c r="LN75" s="274"/>
      <c r="LO75" s="274"/>
      <c r="LP75" s="274"/>
      <c r="LQ75" s="274"/>
      <c r="LR75" s="274"/>
      <c r="LS75" s="274"/>
      <c r="LT75" s="274"/>
      <c r="LU75" s="274"/>
      <c r="LV75" s="274"/>
      <c r="LW75" s="274"/>
      <c r="LX75" s="274"/>
      <c r="LY75" s="274"/>
      <c r="LZ75" s="274"/>
      <c r="MA75" s="274"/>
      <c r="MB75" s="274"/>
      <c r="MC75" s="274"/>
      <c r="MD75" s="274"/>
      <c r="ME75" s="274"/>
      <c r="MF75" s="274"/>
      <c r="MG75" s="274"/>
      <c r="MH75" s="274"/>
      <c r="MI75" s="274"/>
      <c r="MJ75" s="274"/>
      <c r="MK75" s="274"/>
      <c r="ML75" s="274"/>
      <c r="MM75" s="274"/>
      <c r="MN75" s="274"/>
      <c r="MO75" s="274"/>
      <c r="MP75" s="274"/>
      <c r="MQ75" s="274"/>
      <c r="MR75" s="274"/>
      <c r="MS75" s="274"/>
      <c r="MT75" s="274"/>
      <c r="MU75" s="274"/>
      <c r="MV75" s="274"/>
      <c r="MW75" s="274"/>
      <c r="MX75" s="274"/>
      <c r="MY75" s="274"/>
      <c r="MZ75" s="274"/>
      <c r="NA75" s="274"/>
      <c r="NB75" s="274"/>
      <c r="NC75" s="274"/>
      <c r="ND75" s="274"/>
      <c r="NE75" s="274"/>
      <c r="NF75" s="274"/>
      <c r="NG75" s="274"/>
      <c r="NH75" s="274"/>
      <c r="NI75" s="274"/>
      <c r="NJ75" s="274"/>
      <c r="NK75" s="274"/>
      <c r="NL75" s="274"/>
      <c r="NM75" s="274"/>
      <c r="NN75" s="274"/>
      <c r="NO75" s="274"/>
      <c r="NP75" s="274"/>
      <c r="NQ75" s="274"/>
      <c r="NR75" s="274"/>
      <c r="NS75" s="274"/>
      <c r="NT75" s="274"/>
      <c r="NU75" s="274"/>
      <c r="NV75" s="274"/>
      <c r="NW75" s="274"/>
      <c r="NX75" s="274"/>
      <c r="NY75" s="274"/>
      <c r="NZ75" s="274"/>
      <c r="OA75" s="274"/>
      <c r="OB75" s="274"/>
      <c r="OC75" s="274"/>
      <c r="OD75" s="274"/>
      <c r="OE75" s="274"/>
      <c r="OF75" s="274"/>
      <c r="OG75" s="274"/>
      <c r="OH75" s="274"/>
      <c r="OI75" s="274"/>
      <c r="OJ75" s="274"/>
      <c r="OK75" s="274"/>
      <c r="OL75" s="274"/>
      <c r="OM75" s="274"/>
      <c r="ON75" s="274"/>
      <c r="OO75" s="274"/>
      <c r="OP75" s="274"/>
      <c r="OQ75" s="274"/>
      <c r="OR75" s="274"/>
      <c r="OS75" s="274"/>
      <c r="OT75" s="274"/>
      <c r="OU75" s="274"/>
      <c r="OV75" s="274"/>
      <c r="OW75" s="274"/>
      <c r="OX75" s="274"/>
      <c r="OY75" s="274"/>
      <c r="OZ75" s="274"/>
      <c r="PA75" s="274"/>
      <c r="PB75" s="274"/>
      <c r="PC75" s="274"/>
      <c r="PD75" s="274"/>
      <c r="PE75" s="274"/>
      <c r="PF75" s="274"/>
      <c r="PG75" s="274"/>
      <c r="PH75" s="274"/>
      <c r="PI75" s="274"/>
      <c r="PJ75" s="274"/>
      <c r="PK75" s="274"/>
      <c r="PL75" s="274"/>
      <c r="PM75" s="274"/>
      <c r="PN75" s="274"/>
      <c r="PO75" s="274"/>
      <c r="PP75" s="274"/>
      <c r="PQ75" s="274"/>
      <c r="PR75" s="274"/>
      <c r="PS75" s="274"/>
      <c r="PT75" s="274"/>
      <c r="PU75" s="274"/>
      <c r="PV75" s="274"/>
      <c r="PW75" s="274"/>
      <c r="PX75" s="274"/>
      <c r="PY75" s="274"/>
      <c r="PZ75" s="274"/>
      <c r="QA75" s="274"/>
      <c r="QB75" s="274"/>
      <c r="QC75" s="274"/>
      <c r="QD75" s="274"/>
      <c r="QE75" s="274"/>
      <c r="QF75" s="274"/>
      <c r="QG75" s="274"/>
      <c r="QH75" s="274"/>
      <c r="QI75" s="274"/>
      <c r="QJ75" s="274"/>
      <c r="QK75" s="274"/>
      <c r="QL75" s="274"/>
      <c r="QM75" s="274"/>
      <c r="QN75" s="274"/>
      <c r="QO75" s="274"/>
      <c r="QP75" s="274"/>
      <c r="QQ75" s="274"/>
      <c r="QR75" s="274"/>
      <c r="QS75" s="274"/>
      <c r="QT75" s="274"/>
      <c r="QU75" s="274"/>
      <c r="QV75" s="274"/>
      <c r="QW75" s="274"/>
      <c r="QX75" s="274"/>
      <c r="QY75" s="274"/>
      <c r="QZ75" s="274"/>
      <c r="RA75" s="274"/>
      <c r="RB75" s="274"/>
      <c r="RC75" s="274"/>
      <c r="RD75" s="274"/>
      <c r="RE75" s="274"/>
      <c r="RF75" s="274"/>
      <c r="RG75" s="274"/>
      <c r="RH75" s="274"/>
      <c r="RI75" s="274"/>
      <c r="RJ75" s="274"/>
      <c r="RK75" s="274"/>
      <c r="RL75" s="274"/>
      <c r="RM75" s="274"/>
      <c r="RN75" s="274"/>
      <c r="RO75" s="274"/>
      <c r="RP75" s="274"/>
      <c r="RQ75" s="274"/>
      <c r="RR75" s="274"/>
      <c r="RS75" s="274"/>
      <c r="RT75" s="274"/>
      <c r="RU75" s="274"/>
      <c r="RV75" s="274"/>
      <c r="RW75" s="274"/>
      <c r="RX75" s="274"/>
      <c r="RY75" s="274"/>
      <c r="RZ75" s="274"/>
      <c r="SA75" s="274"/>
      <c r="SB75" s="274"/>
      <c r="SC75" s="274"/>
      <c r="SD75" s="274"/>
      <c r="SE75" s="274"/>
      <c r="SF75" s="274"/>
      <c r="SG75" s="274"/>
      <c r="SH75" s="274"/>
      <c r="SI75" s="274"/>
      <c r="SJ75" s="274"/>
      <c r="SK75" s="274"/>
      <c r="SL75" s="274"/>
      <c r="SM75" s="274"/>
      <c r="SN75" s="274"/>
      <c r="SO75" s="274"/>
      <c r="SP75" s="274"/>
      <c r="SQ75" s="274"/>
      <c r="SR75" s="274"/>
      <c r="SS75" s="274"/>
      <c r="ST75" s="274"/>
      <c r="SU75" s="274"/>
      <c r="SV75" s="274"/>
      <c r="SW75" s="274"/>
      <c r="SX75" s="274"/>
      <c r="SY75" s="274"/>
      <c r="SZ75" s="274"/>
      <c r="TA75" s="274"/>
      <c r="TB75" s="274"/>
      <c r="TC75" s="274"/>
      <c r="TD75" s="274"/>
      <c r="TE75" s="274"/>
      <c r="TF75" s="274"/>
      <c r="TG75" s="274"/>
      <c r="TH75" s="274"/>
      <c r="TI75" s="274"/>
      <c r="TJ75" s="274"/>
      <c r="TK75" s="274"/>
      <c r="TL75" s="274"/>
      <c r="TM75" s="274"/>
      <c r="TN75" s="274"/>
      <c r="TO75" s="274"/>
      <c r="TP75" s="274"/>
      <c r="TQ75" s="274"/>
      <c r="TR75" s="274"/>
      <c r="TS75" s="274"/>
      <c r="TT75" s="274"/>
      <c r="TU75" s="274"/>
      <c r="TV75" s="274"/>
      <c r="TW75" s="274"/>
      <c r="TX75" s="274"/>
      <c r="TY75" s="274"/>
      <c r="TZ75" s="274"/>
      <c r="UA75" s="274"/>
      <c r="UB75" s="274"/>
      <c r="UC75" s="274"/>
      <c r="UD75" s="274"/>
      <c r="UE75" s="274"/>
      <c r="UF75" s="274"/>
      <c r="UG75" s="274"/>
      <c r="UH75" s="274"/>
      <c r="UI75" s="274"/>
      <c r="UJ75" s="274"/>
      <c r="UK75" s="274"/>
      <c r="UL75" s="274"/>
      <c r="UM75" s="274"/>
      <c r="UN75" s="274"/>
      <c r="UO75" s="274"/>
      <c r="UP75" s="274"/>
      <c r="UQ75" s="274"/>
      <c r="UR75" s="274"/>
      <c r="US75" s="274"/>
      <c r="UT75" s="274"/>
      <c r="UU75" s="274"/>
      <c r="UV75" s="274"/>
      <c r="UW75" s="274"/>
      <c r="UX75" s="274"/>
      <c r="UY75" s="274"/>
      <c r="UZ75" s="274"/>
      <c r="VA75" s="274"/>
      <c r="VB75" s="274"/>
      <c r="VC75" s="274"/>
      <c r="VD75" s="274"/>
      <c r="VE75" s="274"/>
      <c r="VF75" s="274"/>
      <c r="VG75" s="274"/>
      <c r="VH75" s="274"/>
      <c r="VI75" s="274"/>
      <c r="VJ75" s="274"/>
      <c r="VK75" s="274"/>
      <c r="VL75" s="274"/>
      <c r="VM75" s="274"/>
      <c r="VN75" s="274"/>
      <c r="VO75" s="274"/>
      <c r="VP75" s="274"/>
      <c r="VQ75" s="274"/>
      <c r="VR75" s="274"/>
      <c r="VS75" s="274"/>
      <c r="VT75" s="274"/>
      <c r="VU75" s="274"/>
      <c r="VV75" s="274"/>
      <c r="VW75" s="274"/>
      <c r="VX75" s="274"/>
      <c r="VY75" s="274"/>
      <c r="VZ75" s="274"/>
      <c r="WA75" s="274"/>
      <c r="WB75" s="274"/>
      <c r="WC75" s="274"/>
      <c r="WD75" s="274"/>
      <c r="WE75" s="274"/>
      <c r="WF75" s="274"/>
      <c r="WG75" s="274"/>
      <c r="WH75" s="274"/>
      <c r="WI75" s="274"/>
      <c r="WJ75" s="274"/>
      <c r="WK75" s="274"/>
      <c r="WL75" s="274"/>
      <c r="WM75" s="274"/>
      <c r="WN75" s="274"/>
      <c r="WO75" s="274"/>
      <c r="WP75" s="274"/>
      <c r="WQ75" s="274"/>
      <c r="WR75" s="274"/>
      <c r="WS75" s="274"/>
      <c r="WT75" s="274"/>
      <c r="WU75" s="274"/>
      <c r="WV75" s="274"/>
      <c r="WW75" s="274"/>
      <c r="WX75" s="274"/>
      <c r="WY75" s="274"/>
      <c r="WZ75" s="274"/>
      <c r="XA75" s="274"/>
      <c r="XB75" s="274"/>
      <c r="XC75" s="274"/>
      <c r="XD75" s="274"/>
      <c r="XE75" s="274"/>
      <c r="XF75" s="274"/>
      <c r="XG75" s="274"/>
      <c r="XH75" s="274"/>
      <c r="XI75" s="274"/>
      <c r="XJ75" s="274"/>
      <c r="XK75" s="274"/>
      <c r="XL75" s="274"/>
      <c r="XM75" s="274"/>
      <c r="XN75" s="274"/>
      <c r="XO75" s="274"/>
      <c r="XP75" s="274"/>
      <c r="XQ75" s="274"/>
      <c r="XR75" s="274"/>
      <c r="XS75" s="274"/>
      <c r="XT75" s="274"/>
      <c r="XU75" s="274"/>
      <c r="XV75" s="274"/>
      <c r="XW75" s="274"/>
      <c r="XX75" s="274"/>
      <c r="XY75" s="274"/>
      <c r="XZ75" s="274"/>
      <c r="YA75" s="274"/>
      <c r="YB75" s="274"/>
      <c r="YC75" s="274"/>
      <c r="YD75" s="274"/>
      <c r="YE75" s="274"/>
      <c r="YF75" s="274"/>
      <c r="YG75" s="274"/>
      <c r="YH75" s="274"/>
      <c r="YI75" s="274"/>
      <c r="YJ75" s="274"/>
      <c r="YK75" s="274"/>
      <c r="YL75" s="274"/>
      <c r="YM75" s="274"/>
      <c r="YN75" s="274"/>
      <c r="YO75" s="274"/>
      <c r="YP75" s="274"/>
      <c r="YQ75" s="274"/>
      <c r="YR75" s="274"/>
      <c r="YS75" s="274"/>
      <c r="YT75" s="274"/>
      <c r="YU75" s="274"/>
      <c r="YV75" s="274"/>
      <c r="YW75" s="274"/>
      <c r="YX75" s="274"/>
      <c r="YY75" s="274"/>
      <c r="YZ75" s="274"/>
      <c r="ZA75" s="274"/>
      <c r="ZB75" s="274"/>
      <c r="ZC75" s="274"/>
      <c r="ZD75" s="274"/>
      <c r="ZE75" s="274"/>
      <c r="ZF75" s="274"/>
      <c r="ZG75" s="274"/>
      <c r="ZH75" s="274"/>
      <c r="ZI75" s="274"/>
      <c r="ZJ75" s="274"/>
      <c r="ZK75" s="274"/>
      <c r="ZL75" s="274"/>
      <c r="ZM75" s="274"/>
      <c r="ZN75" s="274"/>
      <c r="ZO75" s="274"/>
      <c r="ZP75" s="274"/>
      <c r="ZQ75" s="274"/>
      <c r="ZR75" s="274"/>
      <c r="ZS75" s="274"/>
      <c r="ZT75" s="274"/>
      <c r="ZU75" s="274"/>
      <c r="ZV75" s="274"/>
      <c r="ZW75" s="274"/>
      <c r="ZX75" s="274"/>
      <c r="ZY75" s="274"/>
      <c r="ZZ75" s="274"/>
      <c r="AAA75" s="274"/>
      <c r="AAB75" s="274"/>
      <c r="AAC75" s="274"/>
      <c r="AAD75" s="274"/>
      <c r="AAE75" s="274"/>
      <c r="AAF75" s="274"/>
      <c r="AAG75" s="274"/>
      <c r="AAH75" s="274"/>
      <c r="AAI75" s="274"/>
      <c r="AAJ75" s="274"/>
      <c r="AAK75" s="274"/>
      <c r="AAL75" s="274"/>
      <c r="AAM75" s="274"/>
      <c r="AAN75" s="274"/>
      <c r="AAO75" s="274"/>
      <c r="AAP75" s="274"/>
      <c r="AAQ75" s="274"/>
      <c r="AAR75" s="274"/>
      <c r="AAS75" s="274"/>
      <c r="AAT75" s="274"/>
      <c r="AAU75" s="274"/>
      <c r="AAV75" s="274"/>
      <c r="AAW75" s="274"/>
      <c r="AAX75" s="274"/>
      <c r="AAY75" s="274"/>
      <c r="AAZ75" s="274"/>
      <c r="ABA75" s="274"/>
      <c r="ABB75" s="274"/>
      <c r="ABC75" s="274"/>
      <c r="ABD75" s="274"/>
      <c r="ABE75" s="274"/>
      <c r="ABF75" s="274"/>
      <c r="ABG75" s="274"/>
      <c r="ABH75" s="274"/>
      <c r="ABI75" s="274"/>
      <c r="ABJ75" s="274"/>
      <c r="ABK75" s="274"/>
      <c r="ABL75" s="274"/>
      <c r="ABM75" s="274"/>
      <c r="ABN75" s="274"/>
      <c r="ABO75" s="274"/>
      <c r="ABP75" s="274"/>
      <c r="ABQ75" s="274"/>
      <c r="ABR75" s="274"/>
      <c r="ABS75" s="274"/>
      <c r="ABT75" s="274"/>
      <c r="ABU75" s="274"/>
      <c r="ABV75" s="274"/>
      <c r="ABW75" s="274"/>
      <c r="ABX75" s="274"/>
      <c r="ABY75" s="274"/>
      <c r="ABZ75" s="274"/>
      <c r="ACA75" s="274"/>
      <c r="ACB75" s="274"/>
      <c r="ACC75" s="274"/>
      <c r="ACD75" s="274"/>
      <c r="ACE75" s="274"/>
      <c r="ACF75" s="274"/>
      <c r="ACG75" s="274"/>
      <c r="ACH75" s="274"/>
      <c r="ACI75" s="274"/>
      <c r="ACJ75" s="274"/>
      <c r="ACK75" s="274"/>
      <c r="ACL75" s="274"/>
      <c r="ACM75" s="274"/>
      <c r="ACN75" s="274"/>
      <c r="ACO75" s="274"/>
      <c r="ACP75" s="274"/>
      <c r="ACQ75" s="274"/>
      <c r="ACR75" s="274"/>
      <c r="ACS75" s="274"/>
      <c r="ACT75" s="274"/>
      <c r="ACU75" s="274"/>
      <c r="ACV75" s="274"/>
      <c r="ACW75" s="274"/>
      <c r="ACX75" s="274"/>
      <c r="ACY75" s="274"/>
      <c r="ACZ75" s="274"/>
      <c r="ADA75" s="274"/>
      <c r="ADB75" s="274"/>
      <c r="ADC75" s="274"/>
      <c r="ADD75" s="274"/>
      <c r="ADE75" s="274"/>
      <c r="ADF75" s="274"/>
      <c r="ADG75" s="274"/>
      <c r="ADH75" s="274"/>
      <c r="ADI75" s="274"/>
      <c r="ADJ75" s="274"/>
      <c r="ADK75" s="274"/>
      <c r="ADL75" s="274"/>
      <c r="ADM75" s="274"/>
      <c r="ADN75" s="274"/>
      <c r="ADO75" s="274"/>
      <c r="ADP75" s="274"/>
      <c r="ADQ75" s="274"/>
      <c r="ADR75" s="274"/>
      <c r="ADS75" s="274"/>
      <c r="ADT75" s="274"/>
      <c r="ADU75" s="274"/>
      <c r="ADV75" s="274"/>
      <c r="ADW75" s="274"/>
      <c r="ADX75" s="274"/>
      <c r="ADY75" s="274"/>
      <c r="ADZ75" s="274"/>
      <c r="AEA75" s="274"/>
      <c r="AEB75" s="274"/>
      <c r="AEC75" s="274"/>
      <c r="AED75" s="274"/>
      <c r="AEE75" s="274"/>
      <c r="AEF75" s="274"/>
      <c r="AEG75" s="274"/>
      <c r="AEH75" s="274"/>
      <c r="AEI75" s="274"/>
      <c r="AEJ75" s="274"/>
      <c r="AEK75" s="274"/>
      <c r="AEL75" s="274"/>
      <c r="AEM75" s="274"/>
      <c r="AEN75" s="274"/>
      <c r="AEO75" s="274"/>
      <c r="AEP75" s="274"/>
      <c r="AEQ75" s="274"/>
      <c r="AER75" s="274"/>
      <c r="AES75" s="274"/>
      <c r="AET75" s="274"/>
      <c r="AEU75" s="274"/>
      <c r="AEV75" s="274"/>
      <c r="AEW75" s="274"/>
      <c r="AEX75" s="274"/>
      <c r="AEY75" s="274"/>
      <c r="AEZ75" s="274"/>
      <c r="AFA75" s="274"/>
      <c r="AFB75" s="274"/>
      <c r="AFC75" s="274"/>
      <c r="AFD75" s="274"/>
      <c r="AFE75" s="274"/>
      <c r="AFF75" s="274"/>
      <c r="AFG75" s="274"/>
      <c r="AFH75" s="274"/>
      <c r="AFI75" s="274"/>
      <c r="AFJ75" s="274"/>
      <c r="AFK75" s="274"/>
      <c r="AFL75" s="274"/>
      <c r="AFM75" s="274"/>
      <c r="AFN75" s="274"/>
      <c r="AFO75" s="274"/>
      <c r="AFP75" s="274"/>
      <c r="AFQ75" s="274"/>
      <c r="AFR75" s="274"/>
      <c r="AFS75" s="274"/>
      <c r="AFT75" s="274"/>
      <c r="AFU75" s="274"/>
      <c r="AFV75" s="274"/>
      <c r="AFW75" s="274"/>
      <c r="AFX75" s="274"/>
      <c r="AFY75" s="274"/>
      <c r="AFZ75" s="274"/>
      <c r="AGA75" s="274"/>
      <c r="AGB75" s="274"/>
      <c r="AGC75" s="274"/>
      <c r="AGD75" s="274"/>
      <c r="AGE75" s="274"/>
      <c r="AGF75" s="274"/>
      <c r="AGG75" s="274"/>
      <c r="AGH75" s="274"/>
      <c r="AGI75" s="274"/>
      <c r="AGJ75" s="274"/>
      <c r="AGK75" s="274"/>
      <c r="AGL75" s="274"/>
      <c r="AGM75" s="274"/>
      <c r="AGN75" s="274"/>
      <c r="AGO75" s="274"/>
      <c r="AGP75" s="274"/>
      <c r="AGQ75" s="274"/>
      <c r="AGR75" s="274"/>
      <c r="AGS75" s="274"/>
      <c r="AGT75" s="274"/>
      <c r="AGU75" s="274"/>
      <c r="AGV75" s="274"/>
      <c r="AGW75" s="274"/>
      <c r="AGX75" s="274"/>
      <c r="AGY75" s="274"/>
      <c r="AGZ75" s="274"/>
      <c r="AHA75" s="274"/>
      <c r="AHB75" s="274"/>
      <c r="AHC75" s="274"/>
      <c r="AHD75" s="274"/>
      <c r="AHE75" s="274"/>
      <c r="AHF75" s="274"/>
      <c r="AHG75" s="274"/>
      <c r="AHH75" s="274"/>
      <c r="AHI75" s="274"/>
      <c r="AHJ75" s="274"/>
      <c r="AHK75" s="274"/>
      <c r="AHL75" s="274"/>
      <c r="AHM75" s="274"/>
      <c r="AHN75" s="274"/>
      <c r="AHO75" s="274"/>
      <c r="AHP75" s="274"/>
      <c r="AHQ75" s="274"/>
      <c r="AHR75" s="274"/>
      <c r="AHS75" s="274"/>
      <c r="AHT75" s="274"/>
      <c r="AHU75" s="274"/>
      <c r="AHV75" s="274"/>
      <c r="AHW75" s="274"/>
      <c r="AHX75" s="274"/>
      <c r="AHY75" s="274"/>
      <c r="AHZ75" s="274"/>
      <c r="AIA75" s="274"/>
      <c r="AIB75" s="274"/>
      <c r="AIC75" s="274"/>
      <c r="AID75" s="274"/>
      <c r="AIE75" s="274"/>
      <c r="AIF75" s="274"/>
      <c r="AIG75" s="274"/>
      <c r="AIH75" s="274"/>
      <c r="AII75" s="274"/>
      <c r="AIJ75" s="274"/>
      <c r="AIK75" s="274"/>
      <c r="AIL75" s="274"/>
      <c r="AIM75" s="274"/>
      <c r="AIN75" s="274"/>
      <c r="AIO75" s="274"/>
      <c r="AIP75" s="274"/>
      <c r="AIQ75" s="274"/>
      <c r="AIR75" s="274"/>
      <c r="AIS75" s="274"/>
      <c r="AIT75" s="274"/>
      <c r="AIU75" s="274"/>
      <c r="AIV75" s="274"/>
      <c r="AIW75" s="274"/>
      <c r="AIX75" s="274"/>
      <c r="AIY75" s="274"/>
      <c r="AIZ75" s="274"/>
      <c r="AJA75" s="274"/>
      <c r="AJB75" s="274"/>
      <c r="AJC75" s="274"/>
      <c r="AJD75" s="274"/>
      <c r="AJE75" s="274"/>
      <c r="AJF75" s="274"/>
      <c r="AJG75" s="274"/>
      <c r="AJH75" s="274"/>
      <c r="AJI75" s="274"/>
      <c r="AJJ75" s="274"/>
      <c r="AJK75" s="274"/>
      <c r="AJL75" s="274"/>
      <c r="AJM75" s="274"/>
      <c r="AJN75" s="274"/>
      <c r="AJO75" s="274"/>
      <c r="AJP75" s="274"/>
      <c r="AJQ75" s="274"/>
      <c r="AJR75" s="274"/>
      <c r="AJS75" s="274"/>
      <c r="AJT75" s="274"/>
      <c r="AJU75" s="274"/>
      <c r="AJV75" s="274"/>
      <c r="AJW75" s="274"/>
      <c r="AJX75" s="274"/>
      <c r="AJY75" s="274"/>
      <c r="AJZ75" s="274"/>
      <c r="AKA75" s="274"/>
      <c r="AKB75" s="274"/>
      <c r="AKC75" s="274"/>
      <c r="AKD75" s="274"/>
      <c r="AKE75" s="274"/>
      <c r="AKF75" s="274"/>
      <c r="AKG75" s="274"/>
      <c r="AKH75" s="274"/>
      <c r="AKI75" s="274"/>
      <c r="AKJ75" s="274"/>
      <c r="AKK75" s="274"/>
      <c r="AKL75" s="274"/>
      <c r="AKM75" s="274"/>
      <c r="AKN75" s="274"/>
      <c r="AKO75" s="274"/>
      <c r="AKP75" s="274"/>
      <c r="AKQ75" s="274"/>
      <c r="AKR75" s="274"/>
      <c r="AKS75" s="274"/>
      <c r="AKT75" s="274"/>
      <c r="AKU75" s="274"/>
      <c r="AKV75" s="274"/>
      <c r="AKW75" s="274"/>
      <c r="AKX75" s="274"/>
      <c r="AKY75" s="274"/>
      <c r="AKZ75" s="274"/>
      <c r="ALA75" s="274"/>
      <c r="ALB75" s="274"/>
      <c r="ALC75" s="274"/>
      <c r="ALD75" s="274"/>
      <c r="ALE75" s="274"/>
      <c r="ALF75" s="274"/>
      <c r="ALG75" s="274"/>
      <c r="ALH75" s="274"/>
      <c r="ALI75" s="274"/>
      <c r="ALJ75" s="274"/>
      <c r="ALK75" s="274"/>
      <c r="ALL75" s="274"/>
      <c r="ALM75" s="274"/>
      <c r="ALN75" s="274"/>
      <c r="ALO75" s="274"/>
      <c r="ALP75" s="274"/>
      <c r="ALQ75" s="274"/>
      <c r="ALR75" s="274"/>
      <c r="ALS75" s="274"/>
      <c r="ALT75" s="274"/>
      <c r="ALU75" s="274"/>
      <c r="ALV75" s="274"/>
      <c r="ALW75" s="274"/>
      <c r="ALX75" s="274"/>
      <c r="ALY75" s="274"/>
      <c r="ALZ75" s="274"/>
      <c r="AMA75" s="274"/>
      <c r="AMB75" s="274"/>
      <c r="AMC75" s="274"/>
      <c r="AMD75" s="274"/>
      <c r="AME75" s="274"/>
      <c r="AMF75" s="274"/>
      <c r="AMG75" s="274"/>
      <c r="AMH75" s="274"/>
      <c r="AMI75" s="274"/>
    </row>
    <row r="76" spans="1:1023" s="26" customFormat="1" ht="18" customHeight="1">
      <c r="A76" s="25"/>
      <c r="B76" s="25"/>
      <c r="C76" s="25"/>
      <c r="D76" s="25"/>
      <c r="E76" s="25"/>
      <c r="F76" s="25"/>
      <c r="G76" s="25"/>
      <c r="H76" s="25"/>
      <c r="I76" s="25"/>
      <c r="J76" s="25"/>
      <c r="K76" s="25"/>
      <c r="L76" s="25"/>
      <c r="M76" s="25"/>
      <c r="N76" s="25"/>
      <c r="O76" s="25"/>
      <c r="P76" s="25"/>
    </row>
    <row r="77" spans="1:1023" s="26" customFormat="1" ht="17.25" hidden="1" customHeight="1">
      <c r="A77" s="30"/>
      <c r="B77" s="25"/>
      <c r="C77" s="25"/>
      <c r="D77" s="25"/>
      <c r="E77" s="25"/>
      <c r="F77" s="25"/>
      <c r="G77" s="25"/>
      <c r="H77" s="25"/>
      <c r="I77" s="25"/>
      <c r="J77" s="25"/>
      <c r="K77" s="25"/>
      <c r="L77" s="25"/>
      <c r="M77" s="25"/>
      <c r="N77" s="25"/>
      <c r="O77" s="25"/>
      <c r="P77" s="25"/>
    </row>
    <row r="78" spans="1:1023" s="1" customFormat="1" ht="42.75" hidden="1" customHeight="1">
      <c r="A78" s="274"/>
      <c r="B78" s="274"/>
      <c r="C78" s="274"/>
      <c r="D78" s="274"/>
      <c r="E78" s="274"/>
      <c r="F78" s="274"/>
      <c r="G78" s="274"/>
      <c r="H78" s="274"/>
      <c r="I78" s="274"/>
      <c r="J78" s="274"/>
      <c r="K78" s="274"/>
      <c r="L78" s="274"/>
      <c r="M78" s="274"/>
      <c r="N78" s="274"/>
      <c r="O78" s="274"/>
      <c r="P78" s="274"/>
      <c r="Q78" s="274"/>
      <c r="R78" s="274"/>
      <c r="S78" s="274"/>
      <c r="T78" s="274"/>
      <c r="U78" s="274"/>
      <c r="V78" s="274"/>
      <c r="W78" s="274"/>
      <c r="X78" s="274"/>
      <c r="Y78" s="274"/>
      <c r="Z78" s="274"/>
      <c r="AA78" s="274"/>
      <c r="AB78" s="274"/>
      <c r="AC78" s="274"/>
      <c r="AD78" s="274"/>
      <c r="AE78" s="274"/>
      <c r="AF78" s="274"/>
      <c r="AG78" s="274"/>
      <c r="AH78" s="274"/>
      <c r="AI78" s="274"/>
      <c r="AJ78" s="274"/>
      <c r="AK78" s="274"/>
      <c r="AL78" s="274"/>
      <c r="AM78" s="274"/>
      <c r="AN78" s="274"/>
      <c r="AO78" s="274"/>
      <c r="AP78" s="274"/>
      <c r="AQ78" s="274"/>
      <c r="AR78" s="274"/>
      <c r="AS78" s="274"/>
      <c r="AT78" s="274"/>
      <c r="AU78" s="274"/>
      <c r="AV78" s="274"/>
      <c r="AW78" s="274"/>
      <c r="AX78" s="274"/>
      <c r="AY78" s="274"/>
      <c r="AZ78" s="274"/>
      <c r="BA78" s="274"/>
      <c r="BB78" s="274"/>
      <c r="BC78" s="274"/>
      <c r="BD78" s="274"/>
      <c r="BE78" s="274"/>
      <c r="BF78" s="274"/>
      <c r="BG78" s="274"/>
      <c r="BH78" s="274"/>
      <c r="BI78" s="274"/>
      <c r="BJ78" s="274"/>
      <c r="BK78" s="274"/>
      <c r="BL78" s="274"/>
      <c r="BM78" s="274"/>
      <c r="BN78" s="274"/>
      <c r="BO78" s="274"/>
      <c r="BP78" s="274"/>
      <c r="BQ78" s="274"/>
      <c r="BR78" s="274"/>
      <c r="BS78" s="274"/>
      <c r="BT78" s="274"/>
      <c r="BU78" s="274"/>
      <c r="BV78" s="274"/>
      <c r="BW78" s="274"/>
      <c r="BX78" s="274"/>
      <c r="BY78" s="274"/>
      <c r="BZ78" s="274"/>
      <c r="CA78" s="274"/>
      <c r="CB78" s="274"/>
      <c r="CC78" s="274"/>
      <c r="CD78" s="274"/>
      <c r="CE78" s="274"/>
      <c r="CF78" s="274"/>
      <c r="CG78" s="274"/>
      <c r="CH78" s="274"/>
      <c r="CI78" s="274"/>
      <c r="CJ78" s="274"/>
      <c r="CK78" s="274"/>
      <c r="CL78" s="274"/>
      <c r="CM78" s="274"/>
      <c r="CN78" s="274"/>
      <c r="CO78" s="274"/>
      <c r="CP78" s="274"/>
      <c r="CQ78" s="274"/>
      <c r="CR78" s="274"/>
      <c r="CS78" s="274"/>
      <c r="CT78" s="274"/>
      <c r="CU78" s="274"/>
      <c r="CV78" s="274"/>
      <c r="CW78" s="274"/>
      <c r="CX78" s="274"/>
      <c r="CY78" s="274"/>
      <c r="CZ78" s="274"/>
      <c r="DA78" s="274"/>
      <c r="DB78" s="274"/>
      <c r="DC78" s="274"/>
      <c r="DD78" s="274"/>
      <c r="DE78" s="274"/>
      <c r="DF78" s="274"/>
      <c r="DG78" s="274"/>
      <c r="DH78" s="274"/>
      <c r="DI78" s="274"/>
      <c r="DJ78" s="274"/>
      <c r="DK78" s="274"/>
      <c r="DL78" s="274"/>
      <c r="DM78" s="274"/>
      <c r="DN78" s="274"/>
      <c r="DO78" s="274"/>
      <c r="DP78" s="274"/>
      <c r="DQ78" s="274"/>
      <c r="DR78" s="274"/>
      <c r="DS78" s="274"/>
      <c r="DT78" s="274"/>
      <c r="DU78" s="274"/>
      <c r="DV78" s="274"/>
      <c r="DW78" s="274"/>
      <c r="DX78" s="274"/>
      <c r="DY78" s="274"/>
      <c r="DZ78" s="274"/>
      <c r="EA78" s="274"/>
      <c r="EB78" s="274"/>
      <c r="EC78" s="274"/>
      <c r="ED78" s="274"/>
      <c r="EE78" s="274"/>
      <c r="EF78" s="274"/>
      <c r="EG78" s="274"/>
      <c r="EH78" s="274"/>
      <c r="EI78" s="274"/>
      <c r="EJ78" s="274"/>
      <c r="EK78" s="274"/>
      <c r="EL78" s="274"/>
      <c r="EM78" s="274"/>
      <c r="EN78" s="274"/>
      <c r="EO78" s="274"/>
      <c r="EP78" s="274"/>
      <c r="EQ78" s="274"/>
      <c r="ER78" s="274"/>
      <c r="ES78" s="274"/>
      <c r="ET78" s="274"/>
      <c r="EU78" s="274"/>
      <c r="EV78" s="274"/>
      <c r="EW78" s="274"/>
      <c r="EX78" s="274"/>
      <c r="EY78" s="274"/>
      <c r="EZ78" s="274"/>
      <c r="FA78" s="274"/>
      <c r="FB78" s="274"/>
      <c r="FC78" s="274"/>
      <c r="FD78" s="274"/>
      <c r="FE78" s="274"/>
      <c r="FF78" s="274"/>
      <c r="FG78" s="274"/>
      <c r="FH78" s="274"/>
      <c r="FI78" s="274"/>
      <c r="FJ78" s="274"/>
      <c r="FK78" s="274"/>
      <c r="FL78" s="274"/>
      <c r="FM78" s="274"/>
      <c r="FN78" s="274"/>
      <c r="FO78" s="274"/>
      <c r="FP78" s="274"/>
      <c r="FQ78" s="274"/>
      <c r="FR78" s="274"/>
      <c r="FS78" s="274"/>
      <c r="FT78" s="274"/>
      <c r="FU78" s="274"/>
      <c r="FV78" s="274"/>
      <c r="FW78" s="274"/>
      <c r="FX78" s="274"/>
      <c r="FY78" s="274"/>
      <c r="FZ78" s="274"/>
      <c r="GA78" s="274"/>
      <c r="GB78" s="274"/>
      <c r="GC78" s="274"/>
      <c r="GD78" s="274"/>
      <c r="GE78" s="274"/>
      <c r="GF78" s="274"/>
      <c r="GG78" s="274"/>
      <c r="GH78" s="274"/>
      <c r="GI78" s="274"/>
      <c r="GJ78" s="274"/>
      <c r="GK78" s="274"/>
      <c r="GL78" s="274"/>
      <c r="GM78" s="274"/>
      <c r="GN78" s="274"/>
      <c r="GO78" s="274"/>
      <c r="GP78" s="274"/>
      <c r="GQ78" s="274"/>
      <c r="GR78" s="274"/>
      <c r="GS78" s="274"/>
      <c r="GT78" s="274"/>
      <c r="GU78" s="274"/>
      <c r="GV78" s="274"/>
      <c r="GW78" s="274"/>
      <c r="GX78" s="274"/>
      <c r="GY78" s="274"/>
      <c r="GZ78" s="274"/>
      <c r="HA78" s="274"/>
      <c r="HB78" s="274"/>
      <c r="HC78" s="274"/>
      <c r="HD78" s="274"/>
      <c r="HE78" s="274"/>
      <c r="HF78" s="274"/>
      <c r="HG78" s="274"/>
      <c r="HH78" s="274"/>
      <c r="HI78" s="274"/>
      <c r="HJ78" s="274"/>
      <c r="HK78" s="274"/>
      <c r="HL78" s="274"/>
      <c r="HM78" s="274"/>
      <c r="HN78" s="274"/>
      <c r="HO78" s="274"/>
      <c r="HP78" s="274"/>
      <c r="HQ78" s="274"/>
      <c r="HR78" s="274"/>
      <c r="HS78" s="274"/>
      <c r="HT78" s="274"/>
      <c r="HU78" s="274"/>
      <c r="HV78" s="274"/>
      <c r="HW78" s="274"/>
      <c r="HX78" s="274"/>
      <c r="HY78" s="274"/>
      <c r="HZ78" s="274"/>
      <c r="IA78" s="274"/>
      <c r="IB78" s="274"/>
      <c r="IC78" s="274"/>
      <c r="ID78" s="274"/>
      <c r="IE78" s="274"/>
      <c r="IF78" s="274"/>
      <c r="IG78" s="274"/>
      <c r="IH78" s="274"/>
      <c r="II78" s="274"/>
      <c r="IJ78" s="274"/>
      <c r="IK78" s="274"/>
      <c r="IL78" s="274"/>
      <c r="IM78" s="274"/>
      <c r="IN78" s="274"/>
      <c r="IO78" s="274"/>
      <c r="IP78" s="274"/>
      <c r="IQ78" s="274"/>
      <c r="IR78" s="274"/>
      <c r="IS78" s="274"/>
      <c r="IT78" s="274"/>
      <c r="IU78" s="274"/>
      <c r="IV78" s="274"/>
      <c r="IW78" s="274"/>
      <c r="IX78" s="274"/>
      <c r="IY78" s="274"/>
      <c r="IZ78" s="274"/>
      <c r="JA78" s="274"/>
      <c r="JB78" s="274"/>
      <c r="JC78" s="274"/>
      <c r="JD78" s="274"/>
      <c r="JE78" s="274"/>
      <c r="JF78" s="274"/>
      <c r="JG78" s="274"/>
      <c r="JH78" s="274"/>
      <c r="JI78" s="274"/>
      <c r="JJ78" s="274"/>
      <c r="JK78" s="274"/>
      <c r="JL78" s="274"/>
      <c r="JM78" s="274"/>
      <c r="JN78" s="274"/>
      <c r="JO78" s="274"/>
      <c r="JP78" s="274"/>
      <c r="JQ78" s="274"/>
      <c r="JR78" s="274"/>
      <c r="JS78" s="274"/>
      <c r="JT78" s="274"/>
      <c r="JU78" s="274"/>
      <c r="JV78" s="274"/>
      <c r="JW78" s="274"/>
      <c r="JX78" s="274"/>
      <c r="JY78" s="274"/>
      <c r="JZ78" s="274"/>
      <c r="KA78" s="274"/>
      <c r="KB78" s="274"/>
      <c r="KC78" s="274"/>
      <c r="KD78" s="274"/>
      <c r="KE78" s="274"/>
      <c r="KF78" s="274"/>
      <c r="KG78" s="274"/>
      <c r="KH78" s="274"/>
      <c r="KI78" s="274"/>
      <c r="KJ78" s="274"/>
      <c r="KK78" s="274"/>
      <c r="KL78" s="274"/>
      <c r="KM78" s="274"/>
      <c r="KN78" s="274"/>
      <c r="KO78" s="274"/>
      <c r="KP78" s="274"/>
      <c r="KQ78" s="274"/>
      <c r="KR78" s="274"/>
      <c r="KS78" s="274"/>
      <c r="KT78" s="274"/>
      <c r="KU78" s="274"/>
      <c r="KV78" s="274"/>
      <c r="KW78" s="274"/>
      <c r="KX78" s="274"/>
      <c r="KY78" s="274"/>
      <c r="KZ78" s="274"/>
      <c r="LA78" s="274"/>
      <c r="LB78" s="274"/>
      <c r="LC78" s="274"/>
      <c r="LD78" s="274"/>
      <c r="LE78" s="274"/>
      <c r="LF78" s="274"/>
      <c r="LG78" s="274"/>
      <c r="LH78" s="274"/>
      <c r="LI78" s="274"/>
      <c r="LJ78" s="274"/>
      <c r="LK78" s="274"/>
      <c r="LL78" s="274"/>
      <c r="LM78" s="274"/>
      <c r="LN78" s="274"/>
      <c r="LO78" s="274"/>
      <c r="LP78" s="274"/>
      <c r="LQ78" s="274"/>
      <c r="LR78" s="274"/>
      <c r="LS78" s="274"/>
      <c r="LT78" s="274"/>
      <c r="LU78" s="274"/>
      <c r="LV78" s="274"/>
      <c r="LW78" s="274"/>
      <c r="LX78" s="274"/>
      <c r="LY78" s="274"/>
      <c r="LZ78" s="274"/>
      <c r="MA78" s="274"/>
      <c r="MB78" s="274"/>
      <c r="MC78" s="274"/>
      <c r="MD78" s="274"/>
      <c r="ME78" s="274"/>
      <c r="MF78" s="274"/>
      <c r="MG78" s="274"/>
      <c r="MH78" s="274"/>
      <c r="MI78" s="274"/>
      <c r="MJ78" s="274"/>
      <c r="MK78" s="274"/>
      <c r="ML78" s="274"/>
      <c r="MM78" s="274"/>
      <c r="MN78" s="274"/>
      <c r="MO78" s="274"/>
      <c r="MP78" s="274"/>
      <c r="MQ78" s="274"/>
      <c r="MR78" s="274"/>
      <c r="MS78" s="274"/>
      <c r="MT78" s="274"/>
      <c r="MU78" s="274"/>
      <c r="MV78" s="274"/>
      <c r="MW78" s="274"/>
      <c r="MX78" s="274"/>
      <c r="MY78" s="274"/>
      <c r="MZ78" s="274"/>
      <c r="NA78" s="274"/>
      <c r="NB78" s="274"/>
      <c r="NC78" s="274"/>
      <c r="ND78" s="274"/>
      <c r="NE78" s="274"/>
      <c r="NF78" s="274"/>
      <c r="NG78" s="274"/>
      <c r="NH78" s="274"/>
      <c r="NI78" s="274"/>
      <c r="NJ78" s="274"/>
      <c r="NK78" s="274"/>
      <c r="NL78" s="274"/>
      <c r="NM78" s="274"/>
      <c r="NN78" s="274"/>
      <c r="NO78" s="274"/>
      <c r="NP78" s="274"/>
      <c r="NQ78" s="274"/>
      <c r="NR78" s="274"/>
      <c r="NS78" s="274"/>
      <c r="NT78" s="274"/>
      <c r="NU78" s="274"/>
      <c r="NV78" s="274"/>
      <c r="NW78" s="274"/>
      <c r="NX78" s="274"/>
      <c r="NY78" s="274"/>
      <c r="NZ78" s="274"/>
      <c r="OA78" s="274"/>
      <c r="OB78" s="274"/>
      <c r="OC78" s="274"/>
      <c r="OD78" s="274"/>
      <c r="OE78" s="274"/>
      <c r="OF78" s="274"/>
      <c r="OG78" s="274"/>
      <c r="OH78" s="274"/>
      <c r="OI78" s="274"/>
      <c r="OJ78" s="274"/>
      <c r="OK78" s="274"/>
      <c r="OL78" s="274"/>
      <c r="OM78" s="274"/>
      <c r="ON78" s="274"/>
      <c r="OO78" s="274"/>
      <c r="OP78" s="274"/>
      <c r="OQ78" s="274"/>
      <c r="OR78" s="274"/>
      <c r="OS78" s="274"/>
      <c r="OT78" s="274"/>
      <c r="OU78" s="274"/>
      <c r="OV78" s="274"/>
      <c r="OW78" s="274"/>
      <c r="OX78" s="274"/>
      <c r="OY78" s="274"/>
      <c r="OZ78" s="274"/>
      <c r="PA78" s="274"/>
      <c r="PB78" s="274"/>
      <c r="PC78" s="274"/>
      <c r="PD78" s="274"/>
      <c r="PE78" s="274"/>
      <c r="PF78" s="274"/>
      <c r="PG78" s="274"/>
      <c r="PH78" s="274"/>
      <c r="PI78" s="274"/>
      <c r="PJ78" s="274"/>
      <c r="PK78" s="274"/>
      <c r="PL78" s="274"/>
      <c r="PM78" s="274"/>
      <c r="PN78" s="274"/>
      <c r="PO78" s="274"/>
      <c r="PP78" s="274"/>
      <c r="PQ78" s="274"/>
      <c r="PR78" s="274"/>
      <c r="PS78" s="274"/>
      <c r="PT78" s="274"/>
      <c r="PU78" s="274"/>
      <c r="PV78" s="274"/>
      <c r="PW78" s="274"/>
      <c r="PX78" s="274"/>
      <c r="PY78" s="274"/>
      <c r="PZ78" s="274"/>
      <c r="QA78" s="274"/>
      <c r="QB78" s="274"/>
      <c r="QC78" s="274"/>
      <c r="QD78" s="274"/>
      <c r="QE78" s="274"/>
      <c r="QF78" s="274"/>
      <c r="QG78" s="274"/>
      <c r="QH78" s="274"/>
      <c r="QI78" s="274"/>
      <c r="QJ78" s="274"/>
      <c r="QK78" s="274"/>
      <c r="QL78" s="274"/>
      <c r="QM78" s="274"/>
      <c r="QN78" s="274"/>
      <c r="QO78" s="274"/>
      <c r="QP78" s="274"/>
      <c r="QQ78" s="274"/>
      <c r="QR78" s="274"/>
      <c r="QS78" s="274"/>
      <c r="QT78" s="274"/>
      <c r="QU78" s="274"/>
      <c r="QV78" s="274"/>
      <c r="QW78" s="274"/>
      <c r="QX78" s="274"/>
      <c r="QY78" s="274"/>
      <c r="QZ78" s="274"/>
      <c r="RA78" s="274"/>
      <c r="RB78" s="274"/>
      <c r="RC78" s="274"/>
      <c r="RD78" s="274"/>
      <c r="RE78" s="274"/>
      <c r="RF78" s="274"/>
      <c r="RG78" s="274"/>
      <c r="RH78" s="274"/>
      <c r="RI78" s="274"/>
      <c r="RJ78" s="274"/>
      <c r="RK78" s="274"/>
      <c r="RL78" s="274"/>
      <c r="RM78" s="274"/>
      <c r="RN78" s="274"/>
      <c r="RO78" s="274"/>
      <c r="RP78" s="274"/>
      <c r="RQ78" s="274"/>
      <c r="RR78" s="274"/>
      <c r="RS78" s="274"/>
      <c r="RT78" s="274"/>
      <c r="RU78" s="274"/>
      <c r="RV78" s="274"/>
      <c r="RW78" s="274"/>
      <c r="RX78" s="274"/>
      <c r="RY78" s="274"/>
      <c r="RZ78" s="274"/>
      <c r="SA78" s="274"/>
      <c r="SB78" s="274"/>
      <c r="SC78" s="274"/>
      <c r="SD78" s="274"/>
      <c r="SE78" s="274"/>
      <c r="SF78" s="274"/>
      <c r="SG78" s="274"/>
      <c r="SH78" s="274"/>
      <c r="SI78" s="274"/>
      <c r="SJ78" s="274"/>
      <c r="SK78" s="274"/>
      <c r="SL78" s="274"/>
      <c r="SM78" s="274"/>
      <c r="SN78" s="274"/>
      <c r="SO78" s="274"/>
      <c r="SP78" s="274"/>
      <c r="SQ78" s="274"/>
      <c r="SR78" s="274"/>
      <c r="SS78" s="274"/>
      <c r="ST78" s="274"/>
      <c r="SU78" s="274"/>
      <c r="SV78" s="274"/>
      <c r="SW78" s="274"/>
      <c r="SX78" s="274"/>
      <c r="SY78" s="274"/>
      <c r="SZ78" s="274"/>
      <c r="TA78" s="274"/>
      <c r="TB78" s="274"/>
      <c r="TC78" s="274"/>
      <c r="TD78" s="274"/>
      <c r="TE78" s="274"/>
      <c r="TF78" s="274"/>
      <c r="TG78" s="274"/>
      <c r="TH78" s="274"/>
      <c r="TI78" s="274"/>
      <c r="TJ78" s="274"/>
      <c r="TK78" s="274"/>
      <c r="TL78" s="274"/>
      <c r="TM78" s="274"/>
      <c r="TN78" s="274"/>
      <c r="TO78" s="274"/>
      <c r="TP78" s="274"/>
      <c r="TQ78" s="274"/>
      <c r="TR78" s="274"/>
      <c r="TS78" s="274"/>
      <c r="TT78" s="274"/>
      <c r="TU78" s="274"/>
      <c r="TV78" s="274"/>
      <c r="TW78" s="274"/>
      <c r="TX78" s="274"/>
      <c r="TY78" s="274"/>
      <c r="TZ78" s="274"/>
      <c r="UA78" s="274"/>
      <c r="UB78" s="274"/>
      <c r="UC78" s="274"/>
      <c r="UD78" s="274"/>
      <c r="UE78" s="274"/>
      <c r="UF78" s="274"/>
      <c r="UG78" s="274"/>
      <c r="UH78" s="274"/>
      <c r="UI78" s="274"/>
      <c r="UJ78" s="274"/>
      <c r="UK78" s="274"/>
      <c r="UL78" s="274"/>
      <c r="UM78" s="274"/>
      <c r="UN78" s="274"/>
      <c r="UO78" s="274"/>
      <c r="UP78" s="274"/>
      <c r="UQ78" s="274"/>
      <c r="UR78" s="274"/>
      <c r="US78" s="274"/>
      <c r="UT78" s="274"/>
      <c r="UU78" s="274"/>
      <c r="UV78" s="274"/>
      <c r="UW78" s="274"/>
      <c r="UX78" s="274"/>
      <c r="UY78" s="274"/>
      <c r="UZ78" s="274"/>
      <c r="VA78" s="274"/>
      <c r="VB78" s="274"/>
      <c r="VC78" s="274"/>
      <c r="VD78" s="274"/>
      <c r="VE78" s="274"/>
      <c r="VF78" s="274"/>
      <c r="VG78" s="274"/>
      <c r="VH78" s="274"/>
      <c r="VI78" s="274"/>
      <c r="VJ78" s="274"/>
      <c r="VK78" s="274"/>
      <c r="VL78" s="274"/>
      <c r="VM78" s="274"/>
      <c r="VN78" s="274"/>
      <c r="VO78" s="274"/>
      <c r="VP78" s="274"/>
      <c r="VQ78" s="274"/>
      <c r="VR78" s="274"/>
      <c r="VS78" s="274"/>
      <c r="VT78" s="274"/>
      <c r="VU78" s="274"/>
      <c r="VV78" s="274"/>
      <c r="VW78" s="274"/>
      <c r="VX78" s="274"/>
      <c r="VY78" s="274"/>
      <c r="VZ78" s="274"/>
      <c r="WA78" s="274"/>
      <c r="WB78" s="274"/>
      <c r="WC78" s="274"/>
      <c r="WD78" s="274"/>
      <c r="WE78" s="274"/>
      <c r="WF78" s="274"/>
      <c r="WG78" s="274"/>
      <c r="WH78" s="274"/>
      <c r="WI78" s="274"/>
      <c r="WJ78" s="274"/>
      <c r="WK78" s="274"/>
      <c r="WL78" s="274"/>
      <c r="WM78" s="274"/>
      <c r="WN78" s="274"/>
      <c r="WO78" s="274"/>
      <c r="WP78" s="274"/>
      <c r="WQ78" s="274"/>
      <c r="WR78" s="274"/>
      <c r="WS78" s="274"/>
      <c r="WT78" s="274"/>
      <c r="WU78" s="274"/>
      <c r="WV78" s="274"/>
      <c r="WW78" s="274"/>
      <c r="WX78" s="274"/>
      <c r="WY78" s="274"/>
      <c r="WZ78" s="274"/>
      <c r="XA78" s="274"/>
      <c r="XB78" s="274"/>
      <c r="XC78" s="274"/>
      <c r="XD78" s="274"/>
      <c r="XE78" s="274"/>
      <c r="XF78" s="274"/>
      <c r="XG78" s="274"/>
      <c r="XH78" s="274"/>
      <c r="XI78" s="274"/>
      <c r="XJ78" s="274"/>
      <c r="XK78" s="274"/>
      <c r="XL78" s="274"/>
      <c r="XM78" s="274"/>
      <c r="XN78" s="274"/>
      <c r="XO78" s="274"/>
      <c r="XP78" s="274"/>
      <c r="XQ78" s="274"/>
      <c r="XR78" s="274"/>
      <c r="XS78" s="274"/>
      <c r="XT78" s="274"/>
      <c r="XU78" s="274"/>
      <c r="XV78" s="274"/>
      <c r="XW78" s="274"/>
      <c r="XX78" s="274"/>
      <c r="XY78" s="274"/>
      <c r="XZ78" s="274"/>
      <c r="YA78" s="274"/>
      <c r="YB78" s="274"/>
      <c r="YC78" s="274"/>
      <c r="YD78" s="274"/>
      <c r="YE78" s="274"/>
      <c r="YF78" s="274"/>
      <c r="YG78" s="274"/>
      <c r="YH78" s="274"/>
      <c r="YI78" s="274"/>
      <c r="YJ78" s="274"/>
      <c r="YK78" s="274"/>
      <c r="YL78" s="274"/>
      <c r="YM78" s="274"/>
      <c r="YN78" s="274"/>
      <c r="YO78" s="274"/>
      <c r="YP78" s="274"/>
      <c r="YQ78" s="274"/>
      <c r="YR78" s="274"/>
      <c r="YS78" s="274"/>
      <c r="YT78" s="274"/>
      <c r="YU78" s="274"/>
      <c r="YV78" s="274"/>
      <c r="YW78" s="274"/>
      <c r="YX78" s="274"/>
      <c r="YY78" s="274"/>
      <c r="YZ78" s="274"/>
      <c r="ZA78" s="274"/>
      <c r="ZB78" s="274"/>
      <c r="ZC78" s="274"/>
      <c r="ZD78" s="274"/>
      <c r="ZE78" s="274"/>
      <c r="ZF78" s="274"/>
      <c r="ZG78" s="274"/>
      <c r="ZH78" s="274"/>
      <c r="ZI78" s="274"/>
      <c r="ZJ78" s="274"/>
      <c r="ZK78" s="274"/>
      <c r="ZL78" s="274"/>
      <c r="ZM78" s="274"/>
      <c r="ZN78" s="274"/>
      <c r="ZO78" s="274"/>
      <c r="ZP78" s="274"/>
      <c r="ZQ78" s="274"/>
      <c r="ZR78" s="274"/>
      <c r="ZS78" s="274"/>
      <c r="ZT78" s="274"/>
      <c r="ZU78" s="274"/>
      <c r="ZV78" s="274"/>
      <c r="ZW78" s="274"/>
      <c r="ZX78" s="274"/>
      <c r="ZY78" s="274"/>
      <c r="ZZ78" s="274"/>
      <c r="AAA78" s="274"/>
      <c r="AAB78" s="274"/>
      <c r="AAC78" s="274"/>
      <c r="AAD78" s="274"/>
      <c r="AAE78" s="274"/>
      <c r="AAF78" s="274"/>
      <c r="AAG78" s="274"/>
      <c r="AAH78" s="274"/>
      <c r="AAI78" s="274"/>
      <c r="AAJ78" s="274"/>
      <c r="AAK78" s="274"/>
      <c r="AAL78" s="274"/>
      <c r="AAM78" s="274"/>
      <c r="AAN78" s="274"/>
      <c r="AAO78" s="274"/>
      <c r="AAP78" s="274"/>
      <c r="AAQ78" s="274"/>
      <c r="AAR78" s="274"/>
      <c r="AAS78" s="274"/>
      <c r="AAT78" s="274"/>
      <c r="AAU78" s="274"/>
      <c r="AAV78" s="274"/>
      <c r="AAW78" s="274"/>
      <c r="AAX78" s="274"/>
      <c r="AAY78" s="274"/>
      <c r="AAZ78" s="274"/>
      <c r="ABA78" s="274"/>
      <c r="ABB78" s="274"/>
      <c r="ABC78" s="274"/>
      <c r="ABD78" s="274"/>
      <c r="ABE78" s="274"/>
      <c r="ABF78" s="274"/>
      <c r="ABG78" s="274"/>
      <c r="ABH78" s="274"/>
      <c r="ABI78" s="274"/>
      <c r="ABJ78" s="274"/>
      <c r="ABK78" s="274"/>
      <c r="ABL78" s="274"/>
      <c r="ABM78" s="274"/>
      <c r="ABN78" s="274"/>
      <c r="ABO78" s="274"/>
      <c r="ABP78" s="274"/>
      <c r="ABQ78" s="274"/>
      <c r="ABR78" s="274"/>
      <c r="ABS78" s="274"/>
      <c r="ABT78" s="274"/>
      <c r="ABU78" s="274"/>
      <c r="ABV78" s="274"/>
      <c r="ABW78" s="274"/>
      <c r="ABX78" s="274"/>
      <c r="ABY78" s="274"/>
      <c r="ABZ78" s="274"/>
      <c r="ACA78" s="274"/>
      <c r="ACB78" s="274"/>
      <c r="ACC78" s="274"/>
      <c r="ACD78" s="274"/>
      <c r="ACE78" s="274"/>
      <c r="ACF78" s="274"/>
      <c r="ACG78" s="274"/>
      <c r="ACH78" s="274"/>
      <c r="ACI78" s="274"/>
      <c r="ACJ78" s="274"/>
      <c r="ACK78" s="274"/>
      <c r="ACL78" s="274"/>
      <c r="ACM78" s="274"/>
      <c r="ACN78" s="274"/>
      <c r="ACO78" s="274"/>
      <c r="ACP78" s="274"/>
      <c r="ACQ78" s="274"/>
      <c r="ACR78" s="274"/>
      <c r="ACS78" s="274"/>
      <c r="ACT78" s="274"/>
      <c r="ACU78" s="274"/>
      <c r="ACV78" s="274"/>
      <c r="ACW78" s="274"/>
      <c r="ACX78" s="274"/>
      <c r="ACY78" s="274"/>
      <c r="ACZ78" s="274"/>
      <c r="ADA78" s="274"/>
      <c r="ADB78" s="274"/>
      <c r="ADC78" s="274"/>
      <c r="ADD78" s="274"/>
      <c r="ADE78" s="274"/>
      <c r="ADF78" s="274"/>
      <c r="ADG78" s="274"/>
      <c r="ADH78" s="274"/>
      <c r="ADI78" s="274"/>
      <c r="ADJ78" s="274"/>
      <c r="ADK78" s="274"/>
      <c r="ADL78" s="274"/>
      <c r="ADM78" s="274"/>
      <c r="ADN78" s="274"/>
      <c r="ADO78" s="274"/>
      <c r="ADP78" s="274"/>
      <c r="ADQ78" s="274"/>
      <c r="ADR78" s="274"/>
      <c r="ADS78" s="274"/>
      <c r="ADT78" s="274"/>
      <c r="ADU78" s="274"/>
      <c r="ADV78" s="274"/>
      <c r="ADW78" s="274"/>
      <c r="ADX78" s="274"/>
      <c r="ADY78" s="274"/>
      <c r="ADZ78" s="274"/>
      <c r="AEA78" s="274"/>
      <c r="AEB78" s="274"/>
      <c r="AEC78" s="274"/>
      <c r="AED78" s="274"/>
      <c r="AEE78" s="274"/>
      <c r="AEF78" s="274"/>
      <c r="AEG78" s="274"/>
      <c r="AEH78" s="274"/>
      <c r="AEI78" s="274"/>
      <c r="AEJ78" s="274"/>
      <c r="AEK78" s="274"/>
      <c r="AEL78" s="274"/>
      <c r="AEM78" s="274"/>
      <c r="AEN78" s="274"/>
      <c r="AEO78" s="274"/>
      <c r="AEP78" s="274"/>
      <c r="AEQ78" s="274"/>
      <c r="AER78" s="274"/>
      <c r="AES78" s="274"/>
      <c r="AET78" s="274"/>
      <c r="AEU78" s="274"/>
      <c r="AEV78" s="274"/>
      <c r="AEW78" s="274"/>
      <c r="AEX78" s="274"/>
      <c r="AEY78" s="274"/>
      <c r="AEZ78" s="274"/>
      <c r="AFA78" s="274"/>
      <c r="AFB78" s="274"/>
      <c r="AFC78" s="274"/>
      <c r="AFD78" s="274"/>
      <c r="AFE78" s="274"/>
      <c r="AFF78" s="274"/>
      <c r="AFG78" s="274"/>
      <c r="AFH78" s="274"/>
      <c r="AFI78" s="274"/>
      <c r="AFJ78" s="274"/>
      <c r="AFK78" s="274"/>
      <c r="AFL78" s="274"/>
      <c r="AFM78" s="274"/>
      <c r="AFN78" s="274"/>
      <c r="AFO78" s="274"/>
      <c r="AFP78" s="274"/>
      <c r="AFQ78" s="274"/>
      <c r="AFR78" s="274"/>
      <c r="AFS78" s="274"/>
      <c r="AFT78" s="274"/>
      <c r="AFU78" s="274"/>
      <c r="AFV78" s="274"/>
      <c r="AFW78" s="274"/>
      <c r="AFX78" s="274"/>
      <c r="AFY78" s="274"/>
      <c r="AFZ78" s="274"/>
      <c r="AGA78" s="274"/>
      <c r="AGB78" s="274"/>
      <c r="AGC78" s="274"/>
      <c r="AGD78" s="274"/>
      <c r="AGE78" s="274"/>
      <c r="AGF78" s="274"/>
      <c r="AGG78" s="274"/>
      <c r="AGH78" s="274"/>
      <c r="AGI78" s="274"/>
      <c r="AGJ78" s="274"/>
      <c r="AGK78" s="274"/>
      <c r="AGL78" s="274"/>
      <c r="AGM78" s="274"/>
      <c r="AGN78" s="274"/>
      <c r="AGO78" s="274"/>
      <c r="AGP78" s="274"/>
      <c r="AGQ78" s="274"/>
      <c r="AGR78" s="274"/>
      <c r="AGS78" s="274"/>
      <c r="AGT78" s="274"/>
      <c r="AGU78" s="274"/>
      <c r="AGV78" s="274"/>
      <c r="AGW78" s="274"/>
      <c r="AGX78" s="274"/>
      <c r="AGY78" s="274"/>
      <c r="AGZ78" s="274"/>
      <c r="AHA78" s="274"/>
      <c r="AHB78" s="274"/>
      <c r="AHC78" s="274"/>
      <c r="AHD78" s="274"/>
      <c r="AHE78" s="274"/>
      <c r="AHF78" s="274"/>
      <c r="AHG78" s="274"/>
      <c r="AHH78" s="274"/>
      <c r="AHI78" s="274"/>
      <c r="AHJ78" s="274"/>
      <c r="AHK78" s="274"/>
      <c r="AHL78" s="274"/>
      <c r="AHM78" s="274"/>
      <c r="AHN78" s="274"/>
      <c r="AHO78" s="274"/>
      <c r="AHP78" s="274"/>
      <c r="AHQ78" s="274"/>
      <c r="AHR78" s="274"/>
      <c r="AHS78" s="274"/>
      <c r="AHT78" s="274"/>
      <c r="AHU78" s="274"/>
      <c r="AHV78" s="274"/>
      <c r="AHW78" s="274"/>
      <c r="AHX78" s="274"/>
      <c r="AHY78" s="274"/>
      <c r="AHZ78" s="274"/>
      <c r="AIA78" s="274"/>
      <c r="AIB78" s="274"/>
      <c r="AIC78" s="274"/>
      <c r="AID78" s="274"/>
      <c r="AIE78" s="274"/>
      <c r="AIF78" s="274"/>
      <c r="AIG78" s="274"/>
      <c r="AIH78" s="274"/>
      <c r="AII78" s="274"/>
      <c r="AIJ78" s="274"/>
      <c r="AIK78" s="274"/>
      <c r="AIL78" s="274"/>
      <c r="AIM78" s="274"/>
      <c r="AIN78" s="274"/>
      <c r="AIO78" s="274"/>
      <c r="AIP78" s="274"/>
      <c r="AIQ78" s="274"/>
      <c r="AIR78" s="274"/>
      <c r="AIS78" s="274"/>
      <c r="AIT78" s="274"/>
      <c r="AIU78" s="274"/>
      <c r="AIV78" s="274"/>
      <c r="AIW78" s="274"/>
      <c r="AIX78" s="274"/>
      <c r="AIY78" s="274"/>
      <c r="AIZ78" s="274"/>
      <c r="AJA78" s="274"/>
      <c r="AJB78" s="274"/>
      <c r="AJC78" s="274"/>
      <c r="AJD78" s="274"/>
      <c r="AJE78" s="274"/>
      <c r="AJF78" s="274"/>
      <c r="AJG78" s="274"/>
      <c r="AJH78" s="274"/>
      <c r="AJI78" s="274"/>
      <c r="AJJ78" s="274"/>
      <c r="AJK78" s="274"/>
      <c r="AJL78" s="274"/>
      <c r="AJM78" s="274"/>
      <c r="AJN78" s="274"/>
      <c r="AJO78" s="274"/>
      <c r="AJP78" s="274"/>
      <c r="AJQ78" s="274"/>
      <c r="AJR78" s="274"/>
      <c r="AJS78" s="274"/>
      <c r="AJT78" s="274"/>
      <c r="AJU78" s="274"/>
      <c r="AJV78" s="274"/>
      <c r="AJW78" s="274"/>
      <c r="AJX78" s="274"/>
      <c r="AJY78" s="274"/>
      <c r="AJZ78" s="274"/>
      <c r="AKA78" s="274"/>
      <c r="AKB78" s="274"/>
      <c r="AKC78" s="274"/>
      <c r="AKD78" s="274"/>
      <c r="AKE78" s="274"/>
      <c r="AKF78" s="274"/>
      <c r="AKG78" s="274"/>
      <c r="AKH78" s="274"/>
      <c r="AKI78" s="274"/>
      <c r="AKJ78" s="274"/>
      <c r="AKK78" s="274"/>
      <c r="AKL78" s="274"/>
      <c r="AKM78" s="274"/>
      <c r="AKN78" s="274"/>
      <c r="AKO78" s="274"/>
      <c r="AKP78" s="274"/>
      <c r="AKQ78" s="274"/>
      <c r="AKR78" s="274"/>
      <c r="AKS78" s="274"/>
      <c r="AKT78" s="274"/>
      <c r="AKU78" s="274"/>
      <c r="AKV78" s="274"/>
      <c r="AKW78" s="274"/>
      <c r="AKX78" s="274"/>
      <c r="AKY78" s="274"/>
      <c r="AKZ78" s="274"/>
      <c r="ALA78" s="274"/>
      <c r="ALB78" s="274"/>
      <c r="ALC78" s="274"/>
      <c r="ALD78" s="274"/>
      <c r="ALE78" s="274"/>
      <c r="ALF78" s="274"/>
      <c r="ALG78" s="274"/>
      <c r="ALH78" s="274"/>
      <c r="ALI78" s="274"/>
      <c r="ALJ78" s="274"/>
      <c r="ALK78" s="274"/>
      <c r="ALL78" s="274"/>
      <c r="ALM78" s="274"/>
      <c r="ALN78" s="274"/>
      <c r="ALO78" s="274"/>
      <c r="ALP78" s="274"/>
      <c r="ALQ78" s="274"/>
      <c r="ALR78" s="274"/>
      <c r="ALS78" s="274"/>
      <c r="ALT78" s="274"/>
      <c r="ALU78" s="274"/>
      <c r="ALV78" s="274"/>
      <c r="ALW78" s="274"/>
      <c r="ALX78" s="274"/>
      <c r="ALY78" s="274"/>
      <c r="ALZ78" s="274"/>
      <c r="AMA78" s="274"/>
      <c r="AMB78" s="274"/>
      <c r="AMC78" s="274"/>
      <c r="AMD78" s="274"/>
      <c r="AME78" s="274"/>
      <c r="AMF78" s="274"/>
      <c r="AMG78" s="274"/>
      <c r="AMH78" s="274"/>
      <c r="AMI78" s="274"/>
    </row>
    <row r="79" spans="1:1023" s="26" customFormat="1" ht="11.25">
      <c r="A79" s="30" t="s">
        <v>76</v>
      </c>
    </row>
    <row r="80" spans="1:1023" s="26" customFormat="1" ht="37.5" customHeight="1">
      <c r="A80" s="274" t="s">
        <v>77</v>
      </c>
      <c r="B80" s="274"/>
    </row>
    <row r="81" spans="1:1024" s="26" customFormat="1" ht="12.75" customHeight="1">
      <c r="A81" s="1"/>
      <c r="B81" s="46"/>
      <c r="C81" s="46"/>
    </row>
    <row r="82" spans="1:1024" s="26" customFormat="1" ht="17.25" customHeight="1">
      <c r="A82" s="30" t="s">
        <v>78</v>
      </c>
      <c r="B82" s="25"/>
      <c r="C82" s="25"/>
      <c r="D82" s="25"/>
      <c r="E82" s="25"/>
      <c r="F82" s="25"/>
      <c r="G82" s="25"/>
      <c r="H82" s="25"/>
      <c r="I82" s="25"/>
      <c r="J82" s="25"/>
      <c r="K82" s="25"/>
      <c r="L82" s="25"/>
      <c r="M82" s="25"/>
      <c r="N82" s="25"/>
      <c r="O82" s="25"/>
      <c r="P82" s="25"/>
    </row>
    <row r="83" spans="1:1024" s="1" customFormat="1" ht="46.5" customHeight="1">
      <c r="A83" s="274" t="s">
        <v>79</v>
      </c>
      <c r="B83" s="274"/>
      <c r="C83" s="26"/>
      <c r="D83" s="274"/>
      <c r="E83" s="274"/>
      <c r="F83" s="274"/>
      <c r="G83" s="274"/>
      <c r="H83" s="274"/>
      <c r="I83" s="274"/>
      <c r="J83" s="274"/>
      <c r="K83" s="274"/>
      <c r="L83" s="274"/>
      <c r="M83" s="274"/>
      <c r="N83" s="274"/>
      <c r="O83" s="274"/>
      <c r="P83" s="274"/>
      <c r="Q83" s="274"/>
      <c r="R83" s="274"/>
      <c r="S83" s="274"/>
      <c r="T83" s="274"/>
      <c r="U83" s="274"/>
      <c r="V83" s="274"/>
      <c r="W83" s="274"/>
      <c r="X83" s="274"/>
      <c r="Y83" s="274"/>
      <c r="Z83" s="274"/>
      <c r="AA83" s="274"/>
      <c r="AB83" s="274"/>
      <c r="AC83" s="274"/>
      <c r="AD83" s="274"/>
      <c r="AE83" s="274"/>
      <c r="AF83" s="274"/>
      <c r="AG83" s="274"/>
      <c r="AH83" s="274"/>
      <c r="AI83" s="274"/>
      <c r="AJ83" s="274"/>
      <c r="AK83" s="274"/>
      <c r="AL83" s="274"/>
      <c r="AM83" s="274"/>
      <c r="AN83" s="274"/>
      <c r="AO83" s="274"/>
      <c r="AP83" s="274"/>
      <c r="AQ83" s="274"/>
      <c r="AR83" s="274"/>
      <c r="AS83" s="274"/>
      <c r="AT83" s="274"/>
      <c r="AU83" s="274"/>
      <c r="AV83" s="274"/>
      <c r="AW83" s="274"/>
      <c r="AX83" s="274"/>
      <c r="AY83" s="274"/>
      <c r="AZ83" s="274"/>
      <c r="BA83" s="274"/>
      <c r="BB83" s="274"/>
      <c r="BC83" s="274"/>
      <c r="BD83" s="274"/>
      <c r="BE83" s="274"/>
      <c r="BF83" s="274"/>
      <c r="BG83" s="274"/>
      <c r="BH83" s="274"/>
      <c r="BI83" s="274"/>
      <c r="BJ83" s="274"/>
      <c r="BK83" s="274"/>
      <c r="BL83" s="274"/>
      <c r="BM83" s="274"/>
      <c r="BN83" s="274"/>
      <c r="BO83" s="274"/>
      <c r="BP83" s="274"/>
      <c r="BQ83" s="274"/>
      <c r="BR83" s="274"/>
      <c r="BS83" s="274"/>
      <c r="BT83" s="274"/>
      <c r="BU83" s="274"/>
      <c r="BV83" s="274"/>
      <c r="BW83" s="274"/>
      <c r="BX83" s="274"/>
      <c r="BY83" s="274"/>
      <c r="BZ83" s="274"/>
      <c r="CA83" s="274"/>
      <c r="CB83" s="274"/>
      <c r="CC83" s="274"/>
      <c r="CD83" s="274"/>
      <c r="CE83" s="274"/>
      <c r="CF83" s="274"/>
      <c r="CG83" s="274"/>
      <c r="CH83" s="274"/>
      <c r="CI83" s="274"/>
      <c r="CJ83" s="274"/>
      <c r="CK83" s="274"/>
      <c r="CL83" s="274"/>
      <c r="CM83" s="274"/>
      <c r="CN83" s="274"/>
      <c r="CO83" s="274"/>
      <c r="CP83" s="274"/>
      <c r="CQ83" s="274"/>
      <c r="CR83" s="274"/>
      <c r="CS83" s="274"/>
      <c r="CT83" s="274"/>
      <c r="CU83" s="274"/>
      <c r="CV83" s="274"/>
      <c r="CW83" s="274"/>
      <c r="CX83" s="274"/>
      <c r="CY83" s="274"/>
      <c r="CZ83" s="274"/>
      <c r="DA83" s="274"/>
      <c r="DB83" s="274"/>
      <c r="DC83" s="274"/>
      <c r="DD83" s="274"/>
      <c r="DE83" s="274"/>
      <c r="DF83" s="274"/>
      <c r="DG83" s="274"/>
      <c r="DH83" s="274"/>
      <c r="DI83" s="274"/>
      <c r="DJ83" s="274"/>
      <c r="DK83" s="274"/>
      <c r="DL83" s="274"/>
      <c r="DM83" s="274"/>
      <c r="DN83" s="274"/>
      <c r="DO83" s="274"/>
      <c r="DP83" s="274"/>
      <c r="DQ83" s="274"/>
      <c r="DR83" s="274"/>
      <c r="DS83" s="274"/>
      <c r="DT83" s="274"/>
      <c r="DU83" s="274"/>
      <c r="DV83" s="274"/>
      <c r="DW83" s="274"/>
      <c r="DX83" s="274"/>
      <c r="DY83" s="274"/>
      <c r="DZ83" s="274"/>
      <c r="EA83" s="274"/>
      <c r="EB83" s="274"/>
      <c r="EC83" s="274"/>
      <c r="ED83" s="274"/>
      <c r="EE83" s="274"/>
      <c r="EF83" s="274"/>
      <c r="EG83" s="274"/>
      <c r="EH83" s="274"/>
      <c r="EI83" s="274"/>
      <c r="EJ83" s="274"/>
      <c r="EK83" s="274"/>
      <c r="EL83" s="274"/>
      <c r="EM83" s="274"/>
      <c r="EN83" s="274"/>
      <c r="EO83" s="274"/>
      <c r="EP83" s="274"/>
      <c r="EQ83" s="274"/>
      <c r="ER83" s="274"/>
      <c r="ES83" s="274"/>
      <c r="ET83" s="274"/>
      <c r="EU83" s="274"/>
      <c r="EV83" s="274"/>
      <c r="EW83" s="274"/>
      <c r="EX83" s="274"/>
      <c r="EY83" s="274"/>
      <c r="EZ83" s="274"/>
      <c r="FA83" s="274"/>
      <c r="FB83" s="274"/>
      <c r="FC83" s="274"/>
      <c r="FD83" s="274"/>
      <c r="FE83" s="274"/>
      <c r="FF83" s="274"/>
      <c r="FG83" s="274"/>
      <c r="FH83" s="274"/>
      <c r="FI83" s="274"/>
      <c r="FJ83" s="274"/>
      <c r="FK83" s="274"/>
      <c r="FL83" s="274"/>
      <c r="FM83" s="274"/>
      <c r="FN83" s="274"/>
      <c r="FO83" s="274"/>
      <c r="FP83" s="274"/>
      <c r="FQ83" s="274"/>
      <c r="FR83" s="274"/>
      <c r="FS83" s="274"/>
      <c r="FT83" s="274"/>
      <c r="FU83" s="274"/>
      <c r="FV83" s="274"/>
      <c r="FW83" s="274"/>
      <c r="FX83" s="274"/>
      <c r="FY83" s="274"/>
      <c r="FZ83" s="274"/>
      <c r="GA83" s="274"/>
      <c r="GB83" s="274"/>
      <c r="GC83" s="274"/>
      <c r="GD83" s="274"/>
      <c r="GE83" s="274"/>
      <c r="GF83" s="274"/>
      <c r="GG83" s="274"/>
      <c r="GH83" s="274"/>
      <c r="GI83" s="274"/>
      <c r="GJ83" s="274"/>
      <c r="GK83" s="274"/>
      <c r="GL83" s="274"/>
      <c r="GM83" s="274"/>
      <c r="GN83" s="274"/>
      <c r="GO83" s="274"/>
      <c r="GP83" s="274"/>
      <c r="GQ83" s="274"/>
      <c r="GR83" s="274"/>
      <c r="GS83" s="274"/>
      <c r="GT83" s="274"/>
      <c r="GU83" s="274"/>
      <c r="GV83" s="274"/>
      <c r="GW83" s="274"/>
      <c r="GX83" s="274"/>
      <c r="GY83" s="274"/>
      <c r="GZ83" s="274"/>
      <c r="HA83" s="274"/>
      <c r="HB83" s="274"/>
      <c r="HC83" s="274"/>
      <c r="HD83" s="274"/>
      <c r="HE83" s="274"/>
      <c r="HF83" s="274"/>
      <c r="HG83" s="274"/>
      <c r="HH83" s="274"/>
      <c r="HI83" s="274"/>
      <c r="HJ83" s="274"/>
      <c r="HK83" s="274"/>
      <c r="HL83" s="274"/>
      <c r="HM83" s="274"/>
      <c r="HN83" s="274"/>
      <c r="HO83" s="274"/>
      <c r="HP83" s="274"/>
      <c r="HQ83" s="274"/>
      <c r="HR83" s="274"/>
      <c r="HS83" s="274"/>
      <c r="HT83" s="274"/>
      <c r="HU83" s="274"/>
      <c r="HV83" s="274"/>
      <c r="HW83" s="274"/>
      <c r="HX83" s="274"/>
      <c r="HY83" s="274"/>
      <c r="HZ83" s="274"/>
      <c r="IA83" s="274"/>
      <c r="IB83" s="274"/>
      <c r="IC83" s="274"/>
      <c r="ID83" s="274"/>
      <c r="IE83" s="274"/>
      <c r="IF83" s="274"/>
      <c r="IG83" s="274"/>
      <c r="IH83" s="274"/>
      <c r="II83" s="274"/>
      <c r="IJ83" s="274"/>
      <c r="IK83" s="274"/>
      <c r="IL83" s="274"/>
      <c r="IM83" s="274"/>
      <c r="IN83" s="274"/>
      <c r="IO83" s="274"/>
      <c r="IP83" s="274"/>
      <c r="IQ83" s="274"/>
      <c r="IR83" s="274"/>
      <c r="IS83" s="274"/>
      <c r="IT83" s="274"/>
      <c r="IU83" s="274"/>
      <c r="IV83" s="274"/>
      <c r="IW83" s="274"/>
      <c r="IX83" s="274"/>
      <c r="IY83" s="274"/>
      <c r="IZ83" s="274"/>
      <c r="JA83" s="274"/>
      <c r="JB83" s="274"/>
      <c r="JC83" s="274"/>
      <c r="JD83" s="274"/>
      <c r="JE83" s="274"/>
      <c r="JF83" s="274"/>
      <c r="JG83" s="274"/>
      <c r="JH83" s="274"/>
      <c r="JI83" s="274"/>
      <c r="JJ83" s="274"/>
      <c r="JK83" s="274"/>
      <c r="JL83" s="274"/>
      <c r="JM83" s="274"/>
      <c r="JN83" s="274"/>
      <c r="JO83" s="274"/>
      <c r="JP83" s="274"/>
      <c r="JQ83" s="274"/>
      <c r="JR83" s="274"/>
      <c r="JS83" s="274"/>
      <c r="JT83" s="274"/>
      <c r="JU83" s="274"/>
      <c r="JV83" s="274"/>
      <c r="JW83" s="274"/>
      <c r="JX83" s="274"/>
      <c r="JY83" s="274"/>
      <c r="JZ83" s="274"/>
      <c r="KA83" s="274"/>
      <c r="KB83" s="274"/>
      <c r="KC83" s="274"/>
      <c r="KD83" s="274"/>
      <c r="KE83" s="274"/>
      <c r="KF83" s="274"/>
      <c r="KG83" s="274"/>
      <c r="KH83" s="274"/>
      <c r="KI83" s="274"/>
      <c r="KJ83" s="274"/>
      <c r="KK83" s="274"/>
      <c r="KL83" s="274"/>
      <c r="KM83" s="274"/>
      <c r="KN83" s="274"/>
      <c r="KO83" s="274"/>
      <c r="KP83" s="274"/>
      <c r="KQ83" s="274"/>
      <c r="KR83" s="274"/>
      <c r="KS83" s="274"/>
      <c r="KT83" s="274"/>
      <c r="KU83" s="274"/>
      <c r="KV83" s="274"/>
      <c r="KW83" s="274"/>
      <c r="KX83" s="274"/>
      <c r="KY83" s="274"/>
      <c r="KZ83" s="274"/>
      <c r="LA83" s="274"/>
      <c r="LB83" s="274"/>
      <c r="LC83" s="274"/>
      <c r="LD83" s="274"/>
      <c r="LE83" s="274"/>
      <c r="LF83" s="274"/>
      <c r="LG83" s="274"/>
      <c r="LH83" s="274"/>
      <c r="LI83" s="274"/>
      <c r="LJ83" s="274"/>
      <c r="LK83" s="274"/>
      <c r="LL83" s="274"/>
      <c r="LM83" s="274"/>
      <c r="LN83" s="274"/>
      <c r="LO83" s="274"/>
      <c r="LP83" s="274"/>
      <c r="LQ83" s="274"/>
      <c r="LR83" s="274"/>
      <c r="LS83" s="274"/>
      <c r="LT83" s="274"/>
      <c r="LU83" s="274"/>
      <c r="LV83" s="274"/>
      <c r="LW83" s="274"/>
      <c r="LX83" s="274"/>
      <c r="LY83" s="274"/>
      <c r="LZ83" s="274"/>
      <c r="MA83" s="274"/>
      <c r="MB83" s="274"/>
      <c r="MC83" s="274"/>
      <c r="MD83" s="274"/>
      <c r="ME83" s="274"/>
      <c r="MF83" s="274"/>
      <c r="MG83" s="274"/>
      <c r="MH83" s="274"/>
      <c r="MI83" s="274"/>
      <c r="MJ83" s="274"/>
      <c r="MK83" s="274"/>
      <c r="ML83" s="274"/>
      <c r="MM83" s="274"/>
      <c r="MN83" s="274"/>
      <c r="MO83" s="274"/>
      <c r="MP83" s="274"/>
      <c r="MQ83" s="274"/>
      <c r="MR83" s="274"/>
      <c r="MS83" s="274"/>
      <c r="MT83" s="274"/>
      <c r="MU83" s="274"/>
      <c r="MV83" s="274"/>
      <c r="MW83" s="274"/>
      <c r="MX83" s="274"/>
      <c r="MY83" s="274"/>
      <c r="MZ83" s="274"/>
      <c r="NA83" s="274"/>
      <c r="NB83" s="274"/>
      <c r="NC83" s="274"/>
      <c r="ND83" s="274"/>
      <c r="NE83" s="274"/>
      <c r="NF83" s="274"/>
      <c r="NG83" s="274"/>
      <c r="NH83" s="274"/>
      <c r="NI83" s="274"/>
      <c r="NJ83" s="274"/>
      <c r="NK83" s="274"/>
      <c r="NL83" s="274"/>
      <c r="NM83" s="274"/>
      <c r="NN83" s="274"/>
      <c r="NO83" s="274"/>
      <c r="NP83" s="274"/>
      <c r="NQ83" s="274"/>
      <c r="NR83" s="274"/>
      <c r="NS83" s="274"/>
      <c r="NT83" s="274"/>
      <c r="NU83" s="274"/>
      <c r="NV83" s="274"/>
      <c r="NW83" s="274"/>
      <c r="NX83" s="274"/>
      <c r="NY83" s="274"/>
      <c r="NZ83" s="274"/>
      <c r="OA83" s="274"/>
      <c r="OB83" s="274"/>
      <c r="OC83" s="274"/>
      <c r="OD83" s="274"/>
      <c r="OE83" s="274"/>
      <c r="OF83" s="274"/>
      <c r="OG83" s="274"/>
      <c r="OH83" s="274"/>
      <c r="OI83" s="274"/>
      <c r="OJ83" s="274"/>
      <c r="OK83" s="274"/>
      <c r="OL83" s="274"/>
      <c r="OM83" s="274"/>
      <c r="ON83" s="274"/>
      <c r="OO83" s="274"/>
      <c r="OP83" s="274"/>
      <c r="OQ83" s="274"/>
      <c r="OR83" s="274"/>
      <c r="OS83" s="274"/>
      <c r="OT83" s="274"/>
      <c r="OU83" s="274"/>
      <c r="OV83" s="274"/>
      <c r="OW83" s="274"/>
      <c r="OX83" s="274"/>
      <c r="OY83" s="274"/>
      <c r="OZ83" s="274"/>
      <c r="PA83" s="274"/>
      <c r="PB83" s="274"/>
      <c r="PC83" s="274"/>
      <c r="PD83" s="274"/>
      <c r="PE83" s="274"/>
      <c r="PF83" s="274"/>
      <c r="PG83" s="274"/>
      <c r="PH83" s="274"/>
      <c r="PI83" s="274"/>
      <c r="PJ83" s="274"/>
      <c r="PK83" s="274"/>
      <c r="PL83" s="274"/>
      <c r="PM83" s="274"/>
      <c r="PN83" s="274"/>
      <c r="PO83" s="274"/>
      <c r="PP83" s="274"/>
      <c r="PQ83" s="274"/>
      <c r="PR83" s="274"/>
      <c r="PS83" s="274"/>
      <c r="PT83" s="274"/>
      <c r="PU83" s="274"/>
      <c r="PV83" s="274"/>
      <c r="PW83" s="274"/>
      <c r="PX83" s="274"/>
      <c r="PY83" s="274"/>
      <c r="PZ83" s="274"/>
      <c r="QA83" s="274"/>
      <c r="QB83" s="274"/>
      <c r="QC83" s="274"/>
      <c r="QD83" s="274"/>
      <c r="QE83" s="274"/>
      <c r="QF83" s="274"/>
      <c r="QG83" s="274"/>
      <c r="QH83" s="274"/>
      <c r="QI83" s="274"/>
      <c r="QJ83" s="274"/>
      <c r="QK83" s="274"/>
      <c r="QL83" s="274"/>
      <c r="QM83" s="274"/>
      <c r="QN83" s="274"/>
      <c r="QO83" s="274"/>
      <c r="QP83" s="274"/>
      <c r="QQ83" s="274"/>
      <c r="QR83" s="274"/>
      <c r="QS83" s="274"/>
      <c r="QT83" s="274"/>
      <c r="QU83" s="274"/>
      <c r="QV83" s="274"/>
      <c r="QW83" s="274"/>
      <c r="QX83" s="274"/>
      <c r="QY83" s="274"/>
      <c r="QZ83" s="274"/>
      <c r="RA83" s="274"/>
      <c r="RB83" s="274"/>
      <c r="RC83" s="274"/>
      <c r="RD83" s="274"/>
      <c r="RE83" s="274"/>
      <c r="RF83" s="274"/>
      <c r="RG83" s="274"/>
      <c r="RH83" s="274"/>
      <c r="RI83" s="274"/>
      <c r="RJ83" s="274"/>
      <c r="RK83" s="274"/>
      <c r="RL83" s="274"/>
      <c r="RM83" s="274"/>
      <c r="RN83" s="274"/>
      <c r="RO83" s="274"/>
      <c r="RP83" s="274"/>
      <c r="RQ83" s="274"/>
      <c r="RR83" s="274"/>
      <c r="RS83" s="274"/>
      <c r="RT83" s="274"/>
      <c r="RU83" s="274"/>
      <c r="RV83" s="274"/>
      <c r="RW83" s="274"/>
      <c r="RX83" s="274"/>
      <c r="RY83" s="274"/>
      <c r="RZ83" s="274"/>
      <c r="SA83" s="274"/>
      <c r="SB83" s="274"/>
      <c r="SC83" s="274"/>
      <c r="SD83" s="274"/>
      <c r="SE83" s="274"/>
      <c r="SF83" s="274"/>
      <c r="SG83" s="274"/>
      <c r="SH83" s="274"/>
      <c r="SI83" s="274"/>
      <c r="SJ83" s="274"/>
      <c r="SK83" s="274"/>
      <c r="SL83" s="274"/>
      <c r="SM83" s="274"/>
      <c r="SN83" s="274"/>
      <c r="SO83" s="274"/>
      <c r="SP83" s="274"/>
      <c r="SQ83" s="274"/>
      <c r="SR83" s="274"/>
      <c r="SS83" s="274"/>
      <c r="ST83" s="274"/>
      <c r="SU83" s="274"/>
      <c r="SV83" s="274"/>
      <c r="SW83" s="274"/>
      <c r="SX83" s="274"/>
      <c r="SY83" s="274"/>
      <c r="SZ83" s="274"/>
      <c r="TA83" s="274"/>
      <c r="TB83" s="274"/>
      <c r="TC83" s="274"/>
      <c r="TD83" s="274"/>
      <c r="TE83" s="274"/>
      <c r="TF83" s="274"/>
      <c r="TG83" s="274"/>
      <c r="TH83" s="274"/>
      <c r="TI83" s="274"/>
      <c r="TJ83" s="274"/>
      <c r="TK83" s="274"/>
      <c r="TL83" s="274"/>
      <c r="TM83" s="274"/>
      <c r="TN83" s="274"/>
      <c r="TO83" s="274"/>
      <c r="TP83" s="274"/>
      <c r="TQ83" s="274"/>
      <c r="TR83" s="274"/>
      <c r="TS83" s="274"/>
      <c r="TT83" s="274"/>
      <c r="TU83" s="274"/>
      <c r="TV83" s="274"/>
      <c r="TW83" s="274"/>
      <c r="TX83" s="274"/>
      <c r="TY83" s="274"/>
      <c r="TZ83" s="274"/>
      <c r="UA83" s="274"/>
      <c r="UB83" s="274"/>
      <c r="UC83" s="274"/>
      <c r="UD83" s="274"/>
      <c r="UE83" s="274"/>
      <c r="UF83" s="274"/>
      <c r="UG83" s="274"/>
      <c r="UH83" s="274"/>
      <c r="UI83" s="274"/>
      <c r="UJ83" s="274"/>
      <c r="UK83" s="274"/>
      <c r="UL83" s="274"/>
      <c r="UM83" s="274"/>
      <c r="UN83" s="274"/>
      <c r="UO83" s="274"/>
      <c r="UP83" s="274"/>
      <c r="UQ83" s="274"/>
      <c r="UR83" s="274"/>
      <c r="US83" s="274"/>
      <c r="UT83" s="274"/>
      <c r="UU83" s="274"/>
      <c r="UV83" s="274"/>
      <c r="UW83" s="274"/>
      <c r="UX83" s="274"/>
      <c r="UY83" s="274"/>
      <c r="UZ83" s="274"/>
      <c r="VA83" s="274"/>
      <c r="VB83" s="274"/>
      <c r="VC83" s="274"/>
      <c r="VD83" s="274"/>
      <c r="VE83" s="274"/>
      <c r="VF83" s="274"/>
      <c r="VG83" s="274"/>
      <c r="VH83" s="274"/>
      <c r="VI83" s="274"/>
      <c r="VJ83" s="274"/>
      <c r="VK83" s="274"/>
      <c r="VL83" s="274"/>
      <c r="VM83" s="274"/>
      <c r="VN83" s="274"/>
      <c r="VO83" s="274"/>
      <c r="VP83" s="274"/>
      <c r="VQ83" s="274"/>
      <c r="VR83" s="274"/>
      <c r="VS83" s="274"/>
      <c r="VT83" s="274"/>
      <c r="VU83" s="274"/>
      <c r="VV83" s="274"/>
      <c r="VW83" s="274"/>
      <c r="VX83" s="274"/>
      <c r="VY83" s="274"/>
      <c r="VZ83" s="274"/>
      <c r="WA83" s="274"/>
      <c r="WB83" s="274"/>
      <c r="WC83" s="274"/>
      <c r="WD83" s="274"/>
      <c r="WE83" s="274"/>
      <c r="WF83" s="274"/>
      <c r="WG83" s="274"/>
      <c r="WH83" s="274"/>
      <c r="WI83" s="274"/>
      <c r="WJ83" s="274"/>
      <c r="WK83" s="274"/>
      <c r="WL83" s="274"/>
      <c r="WM83" s="274"/>
      <c r="WN83" s="274"/>
      <c r="WO83" s="274"/>
      <c r="WP83" s="274"/>
      <c r="WQ83" s="274"/>
      <c r="WR83" s="274"/>
      <c r="WS83" s="274"/>
      <c r="WT83" s="274"/>
      <c r="WU83" s="274"/>
      <c r="WV83" s="274"/>
      <c r="WW83" s="274"/>
      <c r="WX83" s="274"/>
      <c r="WY83" s="274"/>
      <c r="WZ83" s="274"/>
      <c r="XA83" s="274"/>
      <c r="XB83" s="274"/>
      <c r="XC83" s="274"/>
      <c r="XD83" s="274"/>
      <c r="XE83" s="274"/>
      <c r="XF83" s="274"/>
      <c r="XG83" s="274"/>
      <c r="XH83" s="274"/>
      <c r="XI83" s="274"/>
      <c r="XJ83" s="274"/>
      <c r="XK83" s="274"/>
      <c r="XL83" s="274"/>
      <c r="XM83" s="274"/>
      <c r="XN83" s="274"/>
      <c r="XO83" s="274"/>
      <c r="XP83" s="274"/>
      <c r="XQ83" s="274"/>
      <c r="XR83" s="274"/>
      <c r="XS83" s="274"/>
      <c r="XT83" s="274"/>
      <c r="XU83" s="274"/>
      <c r="XV83" s="274"/>
      <c r="XW83" s="274"/>
      <c r="XX83" s="274"/>
      <c r="XY83" s="274"/>
      <c r="XZ83" s="274"/>
      <c r="YA83" s="274"/>
      <c r="YB83" s="274"/>
      <c r="YC83" s="274"/>
      <c r="YD83" s="274"/>
      <c r="YE83" s="274"/>
      <c r="YF83" s="274"/>
      <c r="YG83" s="274"/>
      <c r="YH83" s="274"/>
      <c r="YI83" s="274"/>
      <c r="YJ83" s="274"/>
      <c r="YK83" s="274"/>
      <c r="YL83" s="274"/>
      <c r="YM83" s="274"/>
      <c r="YN83" s="274"/>
      <c r="YO83" s="274"/>
      <c r="YP83" s="274"/>
      <c r="YQ83" s="274"/>
      <c r="YR83" s="274"/>
      <c r="YS83" s="274"/>
      <c r="YT83" s="274"/>
      <c r="YU83" s="274"/>
      <c r="YV83" s="274"/>
      <c r="YW83" s="274"/>
      <c r="YX83" s="274"/>
      <c r="YY83" s="274"/>
      <c r="YZ83" s="274"/>
      <c r="ZA83" s="274"/>
      <c r="ZB83" s="274"/>
      <c r="ZC83" s="274"/>
      <c r="ZD83" s="274"/>
      <c r="ZE83" s="274"/>
      <c r="ZF83" s="274"/>
      <c r="ZG83" s="274"/>
      <c r="ZH83" s="274"/>
      <c r="ZI83" s="274"/>
      <c r="ZJ83" s="274"/>
      <c r="ZK83" s="274"/>
      <c r="ZL83" s="274"/>
      <c r="ZM83" s="274"/>
      <c r="ZN83" s="274"/>
      <c r="ZO83" s="274"/>
      <c r="ZP83" s="274"/>
      <c r="ZQ83" s="274"/>
      <c r="ZR83" s="274"/>
      <c r="ZS83" s="274"/>
      <c r="ZT83" s="274"/>
      <c r="ZU83" s="274"/>
      <c r="ZV83" s="274"/>
      <c r="ZW83" s="274"/>
      <c r="ZX83" s="274"/>
      <c r="ZY83" s="274"/>
      <c r="ZZ83" s="274"/>
      <c r="AAA83" s="274"/>
      <c r="AAB83" s="274"/>
      <c r="AAC83" s="274"/>
      <c r="AAD83" s="274"/>
      <c r="AAE83" s="274"/>
      <c r="AAF83" s="274"/>
      <c r="AAG83" s="274"/>
      <c r="AAH83" s="274"/>
      <c r="AAI83" s="274"/>
      <c r="AAJ83" s="274"/>
      <c r="AAK83" s="274"/>
      <c r="AAL83" s="274"/>
      <c r="AAM83" s="274"/>
      <c r="AAN83" s="274"/>
      <c r="AAO83" s="274"/>
      <c r="AAP83" s="274"/>
      <c r="AAQ83" s="274"/>
      <c r="AAR83" s="274"/>
      <c r="AAS83" s="274"/>
      <c r="AAT83" s="274"/>
      <c r="AAU83" s="274"/>
      <c r="AAV83" s="274"/>
      <c r="AAW83" s="274"/>
      <c r="AAX83" s="274"/>
      <c r="AAY83" s="274"/>
      <c r="AAZ83" s="274"/>
      <c r="ABA83" s="274"/>
      <c r="ABB83" s="274"/>
      <c r="ABC83" s="274"/>
      <c r="ABD83" s="274"/>
      <c r="ABE83" s="274"/>
      <c r="ABF83" s="274"/>
      <c r="ABG83" s="274"/>
      <c r="ABH83" s="274"/>
      <c r="ABI83" s="274"/>
      <c r="ABJ83" s="274"/>
      <c r="ABK83" s="274"/>
      <c r="ABL83" s="274"/>
      <c r="ABM83" s="274"/>
      <c r="ABN83" s="274"/>
      <c r="ABO83" s="274"/>
      <c r="ABP83" s="274"/>
      <c r="ABQ83" s="274"/>
      <c r="ABR83" s="274"/>
      <c r="ABS83" s="274"/>
      <c r="ABT83" s="274"/>
      <c r="ABU83" s="274"/>
      <c r="ABV83" s="274"/>
      <c r="ABW83" s="274"/>
      <c r="ABX83" s="274"/>
      <c r="ABY83" s="274"/>
      <c r="ABZ83" s="274"/>
      <c r="ACA83" s="274"/>
      <c r="ACB83" s="274"/>
      <c r="ACC83" s="274"/>
      <c r="ACD83" s="274"/>
      <c r="ACE83" s="274"/>
      <c r="ACF83" s="274"/>
      <c r="ACG83" s="274"/>
      <c r="ACH83" s="274"/>
      <c r="ACI83" s="274"/>
      <c r="ACJ83" s="274"/>
      <c r="ACK83" s="274"/>
      <c r="ACL83" s="274"/>
      <c r="ACM83" s="274"/>
      <c r="ACN83" s="274"/>
      <c r="ACO83" s="274"/>
      <c r="ACP83" s="274"/>
      <c r="ACQ83" s="274"/>
      <c r="ACR83" s="274"/>
      <c r="ACS83" s="274"/>
      <c r="ACT83" s="274"/>
      <c r="ACU83" s="274"/>
      <c r="ACV83" s="274"/>
      <c r="ACW83" s="274"/>
      <c r="ACX83" s="274"/>
      <c r="ACY83" s="274"/>
      <c r="ACZ83" s="274"/>
      <c r="ADA83" s="274"/>
      <c r="ADB83" s="274"/>
      <c r="ADC83" s="274"/>
      <c r="ADD83" s="274"/>
      <c r="ADE83" s="274"/>
      <c r="ADF83" s="274"/>
      <c r="ADG83" s="274"/>
      <c r="ADH83" s="274"/>
      <c r="ADI83" s="274"/>
      <c r="ADJ83" s="274"/>
      <c r="ADK83" s="274"/>
      <c r="ADL83" s="274"/>
      <c r="ADM83" s="274"/>
      <c r="ADN83" s="274"/>
      <c r="ADO83" s="274"/>
      <c r="ADP83" s="274"/>
      <c r="ADQ83" s="274"/>
      <c r="ADR83" s="274"/>
      <c r="ADS83" s="274"/>
      <c r="ADT83" s="274"/>
      <c r="ADU83" s="274"/>
      <c r="ADV83" s="274"/>
      <c r="ADW83" s="274"/>
      <c r="ADX83" s="274"/>
      <c r="ADY83" s="274"/>
      <c r="ADZ83" s="274"/>
      <c r="AEA83" s="274"/>
      <c r="AEB83" s="274"/>
      <c r="AEC83" s="274"/>
      <c r="AED83" s="274"/>
      <c r="AEE83" s="274"/>
      <c r="AEF83" s="274"/>
      <c r="AEG83" s="274"/>
      <c r="AEH83" s="274"/>
      <c r="AEI83" s="274"/>
      <c r="AEJ83" s="274"/>
      <c r="AEK83" s="274"/>
      <c r="AEL83" s="274"/>
      <c r="AEM83" s="274"/>
      <c r="AEN83" s="274"/>
      <c r="AEO83" s="274"/>
      <c r="AEP83" s="274"/>
      <c r="AEQ83" s="274"/>
      <c r="AER83" s="274"/>
      <c r="AES83" s="274"/>
      <c r="AET83" s="274"/>
      <c r="AEU83" s="274"/>
      <c r="AEV83" s="274"/>
      <c r="AEW83" s="274"/>
      <c r="AEX83" s="274"/>
      <c r="AEY83" s="274"/>
      <c r="AEZ83" s="274"/>
      <c r="AFA83" s="274"/>
      <c r="AFB83" s="274"/>
      <c r="AFC83" s="274"/>
      <c r="AFD83" s="274"/>
      <c r="AFE83" s="274"/>
      <c r="AFF83" s="274"/>
      <c r="AFG83" s="274"/>
      <c r="AFH83" s="274"/>
      <c r="AFI83" s="274"/>
      <c r="AFJ83" s="274"/>
      <c r="AFK83" s="274"/>
      <c r="AFL83" s="274"/>
      <c r="AFM83" s="274"/>
      <c r="AFN83" s="274"/>
      <c r="AFO83" s="274"/>
      <c r="AFP83" s="274"/>
      <c r="AFQ83" s="274"/>
      <c r="AFR83" s="274"/>
      <c r="AFS83" s="274"/>
      <c r="AFT83" s="274"/>
      <c r="AFU83" s="274"/>
      <c r="AFV83" s="274"/>
      <c r="AFW83" s="274"/>
      <c r="AFX83" s="274"/>
      <c r="AFY83" s="274"/>
      <c r="AFZ83" s="274"/>
      <c r="AGA83" s="274"/>
      <c r="AGB83" s="274"/>
      <c r="AGC83" s="274"/>
      <c r="AGD83" s="274"/>
      <c r="AGE83" s="274"/>
      <c r="AGF83" s="274"/>
      <c r="AGG83" s="274"/>
      <c r="AGH83" s="274"/>
      <c r="AGI83" s="274"/>
      <c r="AGJ83" s="274"/>
      <c r="AGK83" s="274"/>
      <c r="AGL83" s="274"/>
      <c r="AGM83" s="274"/>
      <c r="AGN83" s="274"/>
      <c r="AGO83" s="274"/>
      <c r="AGP83" s="274"/>
      <c r="AGQ83" s="274"/>
      <c r="AGR83" s="274"/>
      <c r="AGS83" s="274"/>
      <c r="AGT83" s="274"/>
      <c r="AGU83" s="274"/>
      <c r="AGV83" s="274"/>
      <c r="AGW83" s="274"/>
      <c r="AGX83" s="274"/>
      <c r="AGY83" s="274"/>
      <c r="AGZ83" s="274"/>
      <c r="AHA83" s="274"/>
      <c r="AHB83" s="274"/>
      <c r="AHC83" s="274"/>
      <c r="AHD83" s="274"/>
      <c r="AHE83" s="274"/>
      <c r="AHF83" s="274"/>
      <c r="AHG83" s="274"/>
      <c r="AHH83" s="274"/>
      <c r="AHI83" s="274"/>
      <c r="AHJ83" s="274"/>
      <c r="AHK83" s="274"/>
      <c r="AHL83" s="274"/>
      <c r="AHM83" s="274"/>
      <c r="AHN83" s="274"/>
      <c r="AHO83" s="274"/>
      <c r="AHP83" s="274"/>
      <c r="AHQ83" s="274"/>
      <c r="AHR83" s="274"/>
      <c r="AHS83" s="274"/>
      <c r="AHT83" s="274"/>
      <c r="AHU83" s="274"/>
      <c r="AHV83" s="274"/>
      <c r="AHW83" s="274"/>
      <c r="AHX83" s="274"/>
      <c r="AHY83" s="274"/>
      <c r="AHZ83" s="274"/>
      <c r="AIA83" s="274"/>
      <c r="AIB83" s="274"/>
      <c r="AIC83" s="274"/>
      <c r="AID83" s="274"/>
      <c r="AIE83" s="274"/>
      <c r="AIF83" s="274"/>
      <c r="AIG83" s="274"/>
      <c r="AIH83" s="274"/>
      <c r="AII83" s="274"/>
      <c r="AIJ83" s="274"/>
      <c r="AIK83" s="274"/>
      <c r="AIL83" s="274"/>
      <c r="AIM83" s="274"/>
      <c r="AIN83" s="274"/>
      <c r="AIO83" s="274"/>
      <c r="AIP83" s="274"/>
      <c r="AIQ83" s="274"/>
      <c r="AIR83" s="274"/>
      <c r="AIS83" s="274"/>
      <c r="AIT83" s="274"/>
      <c r="AIU83" s="274"/>
      <c r="AIV83" s="274"/>
      <c r="AIW83" s="274"/>
      <c r="AIX83" s="274"/>
      <c r="AIY83" s="274"/>
      <c r="AIZ83" s="274"/>
      <c r="AJA83" s="274"/>
      <c r="AJB83" s="274"/>
      <c r="AJC83" s="274"/>
      <c r="AJD83" s="274"/>
      <c r="AJE83" s="274"/>
      <c r="AJF83" s="274"/>
      <c r="AJG83" s="274"/>
      <c r="AJH83" s="274"/>
      <c r="AJI83" s="274"/>
      <c r="AJJ83" s="274"/>
      <c r="AJK83" s="274"/>
      <c r="AJL83" s="274"/>
      <c r="AJM83" s="274"/>
      <c r="AJN83" s="274"/>
      <c r="AJO83" s="274"/>
      <c r="AJP83" s="274"/>
      <c r="AJQ83" s="274"/>
      <c r="AJR83" s="274"/>
      <c r="AJS83" s="274"/>
      <c r="AJT83" s="274"/>
      <c r="AJU83" s="274"/>
      <c r="AJV83" s="274"/>
      <c r="AJW83" s="274"/>
      <c r="AJX83" s="274"/>
      <c r="AJY83" s="274"/>
      <c r="AJZ83" s="274"/>
      <c r="AKA83" s="274"/>
      <c r="AKB83" s="274"/>
      <c r="AKC83" s="274"/>
      <c r="AKD83" s="274"/>
      <c r="AKE83" s="274"/>
      <c r="AKF83" s="274"/>
      <c r="AKG83" s="274"/>
      <c r="AKH83" s="274"/>
      <c r="AKI83" s="274"/>
      <c r="AKJ83" s="274"/>
      <c r="AKK83" s="274"/>
      <c r="AKL83" s="274"/>
      <c r="AKM83" s="274"/>
      <c r="AKN83" s="274"/>
      <c r="AKO83" s="274"/>
      <c r="AKP83" s="274"/>
      <c r="AKQ83" s="274"/>
      <c r="AKR83" s="274"/>
      <c r="AKS83" s="274"/>
      <c r="AKT83" s="274"/>
      <c r="AKU83" s="274"/>
      <c r="AKV83" s="274"/>
      <c r="AKW83" s="274"/>
      <c r="AKX83" s="274"/>
      <c r="AKY83" s="274"/>
      <c r="AKZ83" s="274"/>
      <c r="ALA83" s="274"/>
      <c r="ALB83" s="274"/>
      <c r="ALC83" s="274"/>
      <c r="ALD83" s="274"/>
      <c r="ALE83" s="274"/>
      <c r="ALF83" s="274"/>
      <c r="ALG83" s="274"/>
      <c r="ALH83" s="274"/>
      <c r="ALI83" s="274"/>
      <c r="ALJ83" s="274"/>
      <c r="ALK83" s="274"/>
      <c r="ALL83" s="274"/>
      <c r="ALM83" s="274"/>
      <c r="ALN83" s="274"/>
      <c r="ALO83" s="274"/>
      <c r="ALP83" s="274"/>
      <c r="ALQ83" s="274"/>
      <c r="ALR83" s="274"/>
      <c r="ALS83" s="274"/>
      <c r="ALT83" s="274"/>
      <c r="ALU83" s="274"/>
      <c r="ALV83" s="274"/>
      <c r="ALW83" s="274"/>
      <c r="ALX83" s="274"/>
      <c r="ALY83" s="274"/>
      <c r="ALZ83" s="274"/>
      <c r="AMA83" s="274"/>
      <c r="AMB83" s="274"/>
      <c r="AMC83" s="274"/>
      <c r="AMD83" s="274"/>
      <c r="AME83" s="274"/>
      <c r="AMF83" s="274"/>
      <c r="AMG83" s="274"/>
      <c r="AMH83" s="274"/>
      <c r="AMI83" s="274"/>
    </row>
    <row r="84" spans="1:1024" s="26" customFormat="1" ht="16.5" customHeight="1">
      <c r="A84" s="1"/>
      <c r="B84" s="46"/>
      <c r="C84" s="46"/>
    </row>
    <row r="85" spans="1:1024" s="26" customFormat="1" ht="14.25" customHeight="1">
      <c r="A85" s="34" t="s">
        <v>80</v>
      </c>
      <c r="B85" s="46"/>
      <c r="C85" s="46"/>
    </row>
    <row r="86" spans="1:1024" s="26" customFormat="1" ht="40.5" customHeight="1">
      <c r="A86" s="275" t="s">
        <v>81</v>
      </c>
      <c r="B86" s="275"/>
    </row>
    <row r="87" spans="1:1024" s="26" customFormat="1" ht="15.75" customHeight="1">
      <c r="A87" s="1"/>
      <c r="B87" s="46"/>
      <c r="C87" s="46"/>
    </row>
    <row r="88" spans="1:1024" s="26" customFormat="1" ht="15.75" customHeight="1">
      <c r="A88" s="34" t="s">
        <v>82</v>
      </c>
      <c r="B88" s="46"/>
      <c r="C88" s="46"/>
    </row>
    <row r="89" spans="1:1024" s="26" customFormat="1" ht="60.75" customHeight="1">
      <c r="A89" s="275" t="s">
        <v>83</v>
      </c>
      <c r="B89" s="275"/>
    </row>
    <row r="90" spans="1:1024" s="26" customFormat="1" ht="17.25" customHeight="1">
      <c r="A90" s="25"/>
      <c r="B90" s="25"/>
      <c r="C90" s="25"/>
      <c r="D90" s="25"/>
      <c r="E90" s="25"/>
      <c r="F90" s="25"/>
      <c r="G90" s="25"/>
      <c r="H90" s="25"/>
      <c r="I90" s="25"/>
      <c r="J90" s="25"/>
      <c r="K90" s="25"/>
      <c r="L90" s="25"/>
      <c r="M90" s="25"/>
      <c r="N90" s="25"/>
      <c r="O90" s="25"/>
      <c r="P90" s="25"/>
    </row>
    <row r="91" spans="1:1024" s="4" customFormat="1" ht="13.5" customHeight="1">
      <c r="A91" s="269" t="s">
        <v>84</v>
      </c>
      <c r="B91" s="269"/>
      <c r="C91" s="269"/>
      <c r="D91" s="269"/>
      <c r="E91" s="269"/>
      <c r="F91" s="269"/>
      <c r="G91" s="269"/>
      <c r="H91" s="269"/>
      <c r="I91" s="269"/>
      <c r="J91" s="269"/>
      <c r="K91" s="269"/>
      <c r="L91" s="269"/>
      <c r="M91" s="269"/>
      <c r="N91" s="269"/>
      <c r="O91" s="269"/>
      <c r="P91" s="269"/>
      <c r="Q91" s="269"/>
      <c r="R91" s="269"/>
      <c r="S91" s="269"/>
      <c r="T91" s="269"/>
      <c r="U91" s="269"/>
      <c r="V91" s="269"/>
      <c r="W91" s="269"/>
      <c r="X91" s="269"/>
      <c r="Y91" s="269"/>
      <c r="Z91" s="269"/>
      <c r="AA91" s="269"/>
      <c r="AB91" s="269"/>
      <c r="AC91" s="269"/>
      <c r="AD91" s="269"/>
      <c r="AE91" s="269"/>
      <c r="AF91" s="269"/>
      <c r="AG91" s="269"/>
      <c r="AH91" s="269"/>
      <c r="AI91" s="269"/>
      <c r="AJ91" s="269"/>
      <c r="AK91" s="269"/>
      <c r="AL91" s="269"/>
      <c r="AM91" s="269"/>
      <c r="AN91" s="269"/>
      <c r="AO91" s="269"/>
      <c r="AP91" s="269"/>
      <c r="AQ91" s="269"/>
      <c r="AR91" s="269"/>
      <c r="AS91" s="269"/>
      <c r="AT91" s="269"/>
      <c r="AU91" s="269"/>
      <c r="AV91" s="269"/>
      <c r="AW91" s="269"/>
      <c r="AX91" s="269"/>
      <c r="AY91" s="269"/>
      <c r="AZ91" s="269"/>
      <c r="BA91" s="269"/>
      <c r="BB91" s="269"/>
      <c r="BC91" s="269"/>
      <c r="BD91" s="269"/>
      <c r="BE91" s="269"/>
      <c r="BF91" s="269"/>
      <c r="BG91" s="269"/>
      <c r="BH91" s="269"/>
      <c r="BI91" s="269"/>
      <c r="BJ91" s="269"/>
      <c r="BK91" s="269"/>
      <c r="BL91" s="269"/>
      <c r="BM91" s="269"/>
      <c r="BN91" s="269"/>
      <c r="BO91" s="269"/>
      <c r="BP91" s="269"/>
      <c r="BQ91" s="269"/>
      <c r="BR91" s="269"/>
      <c r="BS91" s="269"/>
      <c r="BT91" s="269"/>
      <c r="BU91" s="269"/>
      <c r="BV91" s="269"/>
      <c r="BW91" s="269"/>
      <c r="BX91" s="269"/>
      <c r="BY91" s="269"/>
      <c r="BZ91" s="269"/>
      <c r="CA91" s="269"/>
      <c r="CB91" s="269"/>
      <c r="CC91" s="269"/>
      <c r="CD91" s="269"/>
      <c r="CE91" s="269"/>
      <c r="CF91" s="269"/>
      <c r="CG91" s="269"/>
      <c r="CH91" s="269"/>
      <c r="CI91" s="269"/>
      <c r="CJ91" s="269"/>
      <c r="CK91" s="269"/>
      <c r="CL91" s="269"/>
      <c r="CM91" s="269"/>
      <c r="CN91" s="269"/>
      <c r="CO91" s="269"/>
      <c r="CP91" s="269"/>
      <c r="CQ91" s="269"/>
      <c r="CR91" s="269"/>
      <c r="CS91" s="269"/>
      <c r="CT91" s="269"/>
      <c r="CU91" s="269"/>
      <c r="CV91" s="269"/>
      <c r="CW91" s="269"/>
      <c r="CX91" s="269"/>
      <c r="CY91" s="269"/>
      <c r="CZ91" s="269"/>
      <c r="DA91" s="269"/>
      <c r="DB91" s="269"/>
      <c r="DC91" s="269"/>
      <c r="DD91" s="269"/>
      <c r="DE91" s="269"/>
      <c r="DF91" s="269"/>
      <c r="DG91" s="269"/>
      <c r="DH91" s="269"/>
      <c r="DI91" s="269"/>
      <c r="DJ91" s="269"/>
      <c r="DK91" s="269"/>
      <c r="DL91" s="269"/>
      <c r="DM91" s="269"/>
      <c r="DN91" s="269"/>
      <c r="DO91" s="269"/>
      <c r="DP91" s="269"/>
      <c r="DQ91" s="269"/>
      <c r="DR91" s="269"/>
      <c r="DS91" s="269"/>
      <c r="DT91" s="269"/>
      <c r="DU91" s="269"/>
      <c r="DV91" s="269"/>
      <c r="DW91" s="269"/>
      <c r="DX91" s="269"/>
      <c r="DY91" s="269"/>
      <c r="DZ91" s="269"/>
      <c r="EA91" s="269"/>
      <c r="EB91" s="269"/>
      <c r="EC91" s="269"/>
      <c r="ED91" s="269"/>
      <c r="EE91" s="269"/>
      <c r="EF91" s="269"/>
      <c r="EG91" s="269"/>
      <c r="EH91" s="269"/>
      <c r="EI91" s="269"/>
      <c r="EJ91" s="269"/>
      <c r="EK91" s="269"/>
      <c r="EL91" s="269"/>
      <c r="EM91" s="269"/>
      <c r="EN91" s="269"/>
      <c r="EO91" s="269"/>
      <c r="EP91" s="269"/>
      <c r="EQ91" s="269"/>
      <c r="ER91" s="269"/>
      <c r="ES91" s="269"/>
      <c r="ET91" s="269"/>
      <c r="EU91" s="269"/>
      <c r="EV91" s="269"/>
      <c r="EW91" s="269"/>
      <c r="EX91" s="269"/>
      <c r="EY91" s="269"/>
      <c r="EZ91" s="269"/>
      <c r="FA91" s="269"/>
      <c r="FB91" s="269"/>
      <c r="FC91" s="269"/>
      <c r="FD91" s="269"/>
      <c r="FE91" s="269"/>
      <c r="FF91" s="269"/>
      <c r="FG91" s="269"/>
      <c r="FH91" s="269"/>
      <c r="FI91" s="269"/>
      <c r="FJ91" s="269"/>
      <c r="FK91" s="269"/>
      <c r="FL91" s="269"/>
      <c r="FM91" s="269"/>
      <c r="FN91" s="269"/>
      <c r="FO91" s="269"/>
      <c r="FP91" s="269"/>
      <c r="FQ91" s="269"/>
      <c r="FR91" s="269"/>
      <c r="FS91" s="269"/>
      <c r="FT91" s="269"/>
      <c r="FU91" s="269"/>
      <c r="FV91" s="269"/>
      <c r="FW91" s="269"/>
      <c r="FX91" s="269"/>
      <c r="FY91" s="269"/>
      <c r="FZ91" s="269"/>
      <c r="GA91" s="269"/>
      <c r="GB91" s="269"/>
      <c r="GC91" s="269"/>
      <c r="GD91" s="269"/>
      <c r="GE91" s="269"/>
      <c r="GF91" s="269"/>
      <c r="GG91" s="269"/>
      <c r="GH91" s="269"/>
      <c r="GI91" s="269"/>
      <c r="GJ91" s="269"/>
      <c r="GK91" s="269"/>
      <c r="GL91" s="269"/>
      <c r="GM91" s="269"/>
      <c r="GN91" s="269"/>
      <c r="GO91" s="269"/>
      <c r="GP91" s="269"/>
      <c r="GQ91" s="269"/>
      <c r="GR91" s="269"/>
      <c r="GS91" s="269"/>
      <c r="GT91" s="269"/>
      <c r="GU91" s="269"/>
      <c r="GV91" s="269"/>
      <c r="GW91" s="269"/>
      <c r="GX91" s="269"/>
      <c r="GY91" s="269"/>
      <c r="GZ91" s="269"/>
      <c r="HA91" s="269"/>
      <c r="HB91" s="269"/>
      <c r="HC91" s="269"/>
      <c r="HD91" s="269"/>
      <c r="HE91" s="269"/>
      <c r="HF91" s="269"/>
      <c r="HG91" s="269"/>
      <c r="HH91" s="269"/>
      <c r="HI91" s="269"/>
      <c r="HJ91" s="269"/>
      <c r="HK91" s="269"/>
      <c r="HL91" s="269"/>
      <c r="HM91" s="269"/>
      <c r="HN91" s="269"/>
      <c r="HO91" s="269"/>
      <c r="HP91" s="269"/>
      <c r="HQ91" s="269"/>
      <c r="HR91" s="269"/>
      <c r="HS91" s="269"/>
      <c r="HT91" s="269"/>
      <c r="HU91" s="269"/>
      <c r="HV91" s="269"/>
      <c r="HW91" s="269"/>
      <c r="HX91" s="269"/>
      <c r="HY91" s="269"/>
      <c r="HZ91" s="269"/>
      <c r="IA91" s="269"/>
      <c r="IB91" s="269"/>
      <c r="IC91" s="269"/>
      <c r="ID91" s="269"/>
      <c r="IE91" s="269"/>
      <c r="IF91" s="269"/>
      <c r="IG91" s="269"/>
      <c r="IH91" s="269"/>
      <c r="II91" s="269"/>
      <c r="IJ91" s="269"/>
      <c r="IK91" s="269"/>
      <c r="IL91" s="269"/>
      <c r="IM91" s="269"/>
      <c r="IN91" s="269"/>
      <c r="IO91" s="269"/>
      <c r="IP91" s="269"/>
      <c r="IQ91" s="269"/>
      <c r="IR91" s="269"/>
      <c r="IS91" s="269"/>
      <c r="IT91" s="269"/>
      <c r="IU91" s="269"/>
      <c r="IV91" s="269"/>
      <c r="IW91" s="269"/>
      <c r="IX91" s="269"/>
      <c r="IY91" s="269"/>
      <c r="IZ91" s="269"/>
      <c r="JA91" s="269"/>
      <c r="JB91" s="269"/>
      <c r="JC91" s="269"/>
      <c r="JD91" s="269"/>
      <c r="JE91" s="269"/>
      <c r="JF91" s="269"/>
      <c r="JG91" s="269"/>
      <c r="JH91" s="269"/>
      <c r="JI91" s="269"/>
      <c r="JJ91" s="269"/>
      <c r="JK91" s="269"/>
      <c r="JL91" s="269"/>
      <c r="JM91" s="269"/>
      <c r="JN91" s="269"/>
      <c r="JO91" s="269"/>
      <c r="JP91" s="269"/>
      <c r="JQ91" s="269"/>
      <c r="JR91" s="269"/>
      <c r="JS91" s="269"/>
      <c r="JT91" s="269"/>
      <c r="JU91" s="269"/>
      <c r="JV91" s="269"/>
      <c r="JW91" s="269"/>
      <c r="JX91" s="269"/>
      <c r="JY91" s="269"/>
      <c r="JZ91" s="269"/>
      <c r="KA91" s="269"/>
      <c r="KB91" s="269"/>
      <c r="KC91" s="269"/>
      <c r="KD91" s="269"/>
      <c r="KE91" s="269"/>
      <c r="KF91" s="269"/>
      <c r="KG91" s="269"/>
      <c r="KH91" s="269"/>
      <c r="KI91" s="269"/>
      <c r="KJ91" s="269"/>
      <c r="KK91" s="269"/>
      <c r="KL91" s="269"/>
      <c r="KM91" s="269"/>
      <c r="KN91" s="269"/>
      <c r="KO91" s="269"/>
      <c r="KP91" s="269"/>
      <c r="KQ91" s="269"/>
      <c r="KR91" s="269"/>
      <c r="KS91" s="269"/>
      <c r="KT91" s="269"/>
      <c r="KU91" s="269"/>
      <c r="KV91" s="269"/>
      <c r="KW91" s="269"/>
      <c r="KX91" s="269"/>
      <c r="KY91" s="269"/>
      <c r="KZ91" s="269"/>
      <c r="LA91" s="269"/>
      <c r="LB91" s="269"/>
      <c r="LC91" s="269"/>
      <c r="LD91" s="269"/>
      <c r="LE91" s="269"/>
      <c r="LF91" s="269"/>
      <c r="LG91" s="269"/>
      <c r="LH91" s="269"/>
      <c r="LI91" s="269"/>
      <c r="LJ91" s="269"/>
      <c r="LK91" s="269"/>
      <c r="LL91" s="269"/>
      <c r="LM91" s="269"/>
      <c r="LN91" s="269"/>
      <c r="LO91" s="269"/>
      <c r="LP91" s="269"/>
      <c r="LQ91" s="269"/>
      <c r="LR91" s="269"/>
      <c r="LS91" s="269"/>
      <c r="LT91" s="269"/>
      <c r="LU91" s="269"/>
      <c r="LV91" s="269"/>
      <c r="LW91" s="269"/>
      <c r="LX91" s="269"/>
      <c r="LY91" s="269"/>
      <c r="LZ91" s="269"/>
      <c r="MA91" s="269"/>
      <c r="MB91" s="269"/>
      <c r="MC91" s="269"/>
      <c r="MD91" s="269"/>
      <c r="ME91" s="269"/>
      <c r="MF91" s="269"/>
      <c r="MG91" s="269"/>
      <c r="MH91" s="269"/>
      <c r="MI91" s="269"/>
      <c r="MJ91" s="269"/>
      <c r="MK91" s="269"/>
      <c r="ML91" s="269"/>
      <c r="MM91" s="269"/>
      <c r="MN91" s="269"/>
      <c r="MO91" s="269"/>
      <c r="MP91" s="269"/>
      <c r="MQ91" s="269"/>
      <c r="MR91" s="269"/>
      <c r="MS91" s="269"/>
      <c r="MT91" s="269"/>
      <c r="MU91" s="269"/>
      <c r="MV91" s="269"/>
      <c r="MW91" s="269"/>
      <c r="MX91" s="269"/>
      <c r="MY91" s="269"/>
      <c r="MZ91" s="269"/>
      <c r="NA91" s="269"/>
      <c r="NB91" s="269"/>
      <c r="NC91" s="269"/>
      <c r="ND91" s="269"/>
      <c r="NE91" s="269"/>
      <c r="NF91" s="269"/>
      <c r="NG91" s="269"/>
      <c r="NH91" s="269"/>
      <c r="NI91" s="269"/>
      <c r="NJ91" s="269"/>
      <c r="NK91" s="269"/>
      <c r="NL91" s="269"/>
      <c r="NM91" s="269"/>
      <c r="NN91" s="269"/>
      <c r="NO91" s="269"/>
      <c r="NP91" s="269"/>
      <c r="NQ91" s="269"/>
      <c r="NR91" s="269"/>
      <c r="NS91" s="269"/>
      <c r="NT91" s="269"/>
      <c r="NU91" s="269"/>
      <c r="NV91" s="269"/>
      <c r="NW91" s="269"/>
      <c r="NX91" s="269"/>
      <c r="NY91" s="269"/>
      <c r="NZ91" s="269"/>
      <c r="OA91" s="269"/>
      <c r="OB91" s="269"/>
      <c r="OC91" s="269"/>
      <c r="OD91" s="269"/>
      <c r="OE91" s="269"/>
      <c r="OF91" s="269"/>
      <c r="OG91" s="269"/>
      <c r="OH91" s="269"/>
      <c r="OI91" s="269"/>
      <c r="OJ91" s="269"/>
      <c r="OK91" s="269"/>
      <c r="OL91" s="269"/>
      <c r="OM91" s="269"/>
      <c r="ON91" s="269"/>
      <c r="OO91" s="269"/>
      <c r="OP91" s="269"/>
      <c r="OQ91" s="269"/>
      <c r="OR91" s="269"/>
      <c r="OS91" s="269"/>
      <c r="OT91" s="269"/>
      <c r="OU91" s="269"/>
      <c r="OV91" s="269"/>
      <c r="OW91" s="269"/>
      <c r="OX91" s="269"/>
      <c r="OY91" s="269"/>
      <c r="OZ91" s="269"/>
      <c r="PA91" s="269"/>
      <c r="PB91" s="269"/>
      <c r="PC91" s="269"/>
      <c r="PD91" s="269"/>
      <c r="PE91" s="269"/>
      <c r="PF91" s="269"/>
      <c r="PG91" s="269"/>
      <c r="PH91" s="269"/>
      <c r="PI91" s="269"/>
      <c r="PJ91" s="269"/>
      <c r="PK91" s="269"/>
      <c r="PL91" s="269"/>
      <c r="PM91" s="269"/>
      <c r="PN91" s="269"/>
      <c r="PO91" s="269"/>
      <c r="PP91" s="269"/>
      <c r="PQ91" s="269"/>
      <c r="PR91" s="269"/>
      <c r="PS91" s="269"/>
      <c r="PT91" s="269"/>
      <c r="PU91" s="269"/>
      <c r="PV91" s="269"/>
      <c r="PW91" s="269"/>
      <c r="PX91" s="269"/>
      <c r="PY91" s="269"/>
      <c r="PZ91" s="269"/>
      <c r="QA91" s="269"/>
      <c r="QB91" s="269"/>
      <c r="QC91" s="269"/>
      <c r="QD91" s="269"/>
      <c r="QE91" s="269"/>
      <c r="QF91" s="269"/>
      <c r="QG91" s="269"/>
      <c r="QH91" s="269"/>
      <c r="QI91" s="269"/>
      <c r="QJ91" s="269"/>
      <c r="QK91" s="269"/>
      <c r="QL91" s="269"/>
      <c r="QM91" s="269"/>
      <c r="QN91" s="269"/>
      <c r="QO91" s="269"/>
      <c r="QP91" s="269"/>
      <c r="QQ91" s="269"/>
      <c r="QR91" s="269"/>
      <c r="QS91" s="269"/>
      <c r="QT91" s="269"/>
      <c r="QU91" s="269"/>
      <c r="QV91" s="269"/>
      <c r="QW91" s="269"/>
      <c r="QX91" s="269"/>
      <c r="QY91" s="269"/>
      <c r="QZ91" s="269"/>
      <c r="RA91" s="269"/>
      <c r="RB91" s="269"/>
      <c r="RC91" s="269"/>
      <c r="RD91" s="269"/>
      <c r="RE91" s="269"/>
      <c r="RF91" s="269"/>
      <c r="RG91" s="269"/>
      <c r="RH91" s="269"/>
      <c r="RI91" s="269"/>
      <c r="RJ91" s="269"/>
      <c r="RK91" s="269"/>
      <c r="RL91" s="269"/>
      <c r="RM91" s="269"/>
      <c r="RN91" s="269"/>
      <c r="RO91" s="269"/>
      <c r="RP91" s="269"/>
      <c r="RQ91" s="269"/>
      <c r="RR91" s="269"/>
      <c r="RS91" s="269"/>
      <c r="RT91" s="269"/>
      <c r="RU91" s="269"/>
      <c r="RV91" s="269"/>
      <c r="RW91" s="269"/>
      <c r="RX91" s="269"/>
      <c r="RY91" s="269"/>
      <c r="RZ91" s="269"/>
      <c r="SA91" s="269"/>
      <c r="SB91" s="269"/>
      <c r="SC91" s="269"/>
      <c r="SD91" s="269"/>
      <c r="SE91" s="269"/>
      <c r="SF91" s="269"/>
      <c r="SG91" s="269"/>
      <c r="SH91" s="269"/>
      <c r="SI91" s="269"/>
      <c r="SJ91" s="269"/>
      <c r="SK91" s="269"/>
      <c r="SL91" s="269"/>
      <c r="SM91" s="269"/>
      <c r="SN91" s="269"/>
      <c r="SO91" s="269"/>
      <c r="SP91" s="269"/>
      <c r="SQ91" s="269"/>
      <c r="SR91" s="269"/>
      <c r="SS91" s="269"/>
      <c r="ST91" s="269"/>
      <c r="SU91" s="269"/>
      <c r="SV91" s="269"/>
      <c r="SW91" s="269"/>
      <c r="SX91" s="269"/>
      <c r="SY91" s="269"/>
      <c r="SZ91" s="269"/>
      <c r="TA91" s="269"/>
      <c r="TB91" s="269"/>
      <c r="TC91" s="269"/>
      <c r="TD91" s="269"/>
      <c r="TE91" s="269"/>
      <c r="TF91" s="269"/>
      <c r="TG91" s="269"/>
      <c r="TH91" s="269"/>
      <c r="TI91" s="269"/>
      <c r="TJ91" s="269"/>
      <c r="TK91" s="269"/>
      <c r="TL91" s="269"/>
      <c r="TM91" s="269"/>
      <c r="TN91" s="269"/>
      <c r="TO91" s="269"/>
      <c r="TP91" s="269"/>
      <c r="TQ91" s="269"/>
      <c r="TR91" s="269"/>
      <c r="TS91" s="269"/>
      <c r="TT91" s="269"/>
      <c r="TU91" s="269"/>
      <c r="TV91" s="269"/>
      <c r="TW91" s="269"/>
      <c r="TX91" s="269"/>
      <c r="TY91" s="269"/>
      <c r="TZ91" s="269"/>
      <c r="UA91" s="269"/>
      <c r="UB91" s="269"/>
      <c r="UC91" s="269"/>
      <c r="UD91" s="269"/>
      <c r="UE91" s="269"/>
      <c r="UF91" s="269"/>
      <c r="UG91" s="269"/>
      <c r="UH91" s="269"/>
      <c r="UI91" s="269"/>
      <c r="UJ91" s="269"/>
      <c r="UK91" s="269"/>
      <c r="UL91" s="269"/>
      <c r="UM91" s="269"/>
      <c r="UN91" s="269"/>
      <c r="UO91" s="269"/>
      <c r="UP91" s="269"/>
      <c r="UQ91" s="269"/>
      <c r="UR91" s="269"/>
      <c r="US91" s="269"/>
      <c r="UT91" s="269"/>
      <c r="UU91" s="269"/>
      <c r="UV91" s="269"/>
      <c r="UW91" s="269"/>
      <c r="UX91" s="269"/>
      <c r="UY91" s="269"/>
      <c r="UZ91" s="269"/>
      <c r="VA91" s="269"/>
      <c r="VB91" s="269"/>
      <c r="VC91" s="269"/>
      <c r="VD91" s="269"/>
      <c r="VE91" s="269"/>
      <c r="VF91" s="269"/>
      <c r="VG91" s="269"/>
      <c r="VH91" s="269"/>
      <c r="VI91" s="269"/>
      <c r="VJ91" s="269"/>
      <c r="VK91" s="269"/>
      <c r="VL91" s="269"/>
      <c r="VM91" s="269"/>
      <c r="VN91" s="269"/>
      <c r="VO91" s="269"/>
      <c r="VP91" s="269"/>
      <c r="VQ91" s="269"/>
      <c r="VR91" s="269"/>
      <c r="VS91" s="269"/>
      <c r="VT91" s="269"/>
      <c r="VU91" s="269"/>
      <c r="VV91" s="269"/>
      <c r="VW91" s="269"/>
      <c r="VX91" s="269"/>
      <c r="VY91" s="269"/>
      <c r="VZ91" s="269"/>
      <c r="WA91" s="269"/>
      <c r="WB91" s="269"/>
      <c r="WC91" s="269"/>
      <c r="WD91" s="269"/>
      <c r="WE91" s="269"/>
      <c r="WF91" s="269"/>
      <c r="WG91" s="269"/>
      <c r="WH91" s="269"/>
      <c r="WI91" s="269"/>
      <c r="WJ91" s="269"/>
      <c r="WK91" s="269"/>
      <c r="WL91" s="269"/>
      <c r="WM91" s="269"/>
      <c r="WN91" s="269"/>
      <c r="WO91" s="269"/>
      <c r="WP91" s="269"/>
      <c r="WQ91" s="269"/>
      <c r="WR91" s="269"/>
      <c r="WS91" s="269"/>
      <c r="WT91" s="269"/>
      <c r="WU91" s="269"/>
      <c r="WV91" s="269"/>
      <c r="WW91" s="269"/>
      <c r="WX91" s="269"/>
      <c r="WY91" s="269"/>
      <c r="WZ91" s="269"/>
      <c r="XA91" s="269"/>
      <c r="XB91" s="269"/>
      <c r="XC91" s="269"/>
      <c r="XD91" s="269"/>
      <c r="XE91" s="269"/>
      <c r="XF91" s="269"/>
      <c r="XG91" s="269"/>
      <c r="XH91" s="269"/>
      <c r="XI91" s="269"/>
      <c r="XJ91" s="269"/>
      <c r="XK91" s="269"/>
      <c r="XL91" s="269"/>
      <c r="XM91" s="269"/>
      <c r="XN91" s="269"/>
      <c r="XO91" s="269"/>
      <c r="XP91" s="269"/>
      <c r="XQ91" s="269"/>
      <c r="XR91" s="269"/>
      <c r="XS91" s="269"/>
      <c r="XT91" s="269"/>
      <c r="XU91" s="269"/>
      <c r="XV91" s="269"/>
      <c r="XW91" s="269"/>
      <c r="XX91" s="269"/>
      <c r="XY91" s="269"/>
      <c r="XZ91" s="269"/>
      <c r="YA91" s="269"/>
      <c r="YB91" s="269"/>
      <c r="YC91" s="269"/>
      <c r="YD91" s="269"/>
      <c r="YE91" s="269"/>
      <c r="YF91" s="269"/>
      <c r="YG91" s="269"/>
      <c r="YH91" s="269"/>
      <c r="YI91" s="269"/>
      <c r="YJ91" s="269"/>
      <c r="YK91" s="269"/>
      <c r="YL91" s="269"/>
      <c r="YM91" s="269"/>
      <c r="YN91" s="269"/>
      <c r="YO91" s="269"/>
      <c r="YP91" s="269"/>
      <c r="YQ91" s="269"/>
      <c r="YR91" s="269"/>
      <c r="YS91" s="269"/>
      <c r="YT91" s="269"/>
      <c r="YU91" s="269"/>
      <c r="YV91" s="269"/>
      <c r="YW91" s="269"/>
      <c r="YX91" s="269"/>
      <c r="YY91" s="269"/>
      <c r="YZ91" s="269"/>
      <c r="ZA91" s="269"/>
      <c r="ZB91" s="269"/>
      <c r="ZC91" s="269"/>
      <c r="ZD91" s="269"/>
      <c r="ZE91" s="269"/>
      <c r="ZF91" s="269"/>
      <c r="ZG91" s="269"/>
      <c r="ZH91" s="269"/>
      <c r="ZI91" s="269"/>
      <c r="ZJ91" s="269"/>
      <c r="ZK91" s="269"/>
      <c r="ZL91" s="269"/>
      <c r="ZM91" s="269"/>
      <c r="ZN91" s="269"/>
      <c r="ZO91" s="269"/>
      <c r="ZP91" s="269"/>
      <c r="ZQ91" s="269"/>
      <c r="ZR91" s="269"/>
      <c r="ZS91" s="269"/>
      <c r="ZT91" s="269"/>
      <c r="ZU91" s="269"/>
      <c r="ZV91" s="269"/>
      <c r="ZW91" s="269"/>
      <c r="ZX91" s="269"/>
      <c r="ZY91" s="269"/>
      <c r="ZZ91" s="269"/>
      <c r="AAA91" s="269"/>
      <c r="AAB91" s="269"/>
      <c r="AAC91" s="269"/>
      <c r="AAD91" s="269"/>
      <c r="AAE91" s="269"/>
      <c r="AAF91" s="269"/>
      <c r="AAG91" s="269"/>
      <c r="AAH91" s="269"/>
      <c r="AAI91" s="269"/>
      <c r="AAJ91" s="269"/>
      <c r="AAK91" s="269"/>
      <c r="AAL91" s="269"/>
      <c r="AAM91" s="269"/>
      <c r="AAN91" s="269"/>
      <c r="AAO91" s="269"/>
      <c r="AAP91" s="269"/>
      <c r="AAQ91" s="269"/>
      <c r="AAR91" s="269"/>
      <c r="AAS91" s="269"/>
      <c r="AAT91" s="269"/>
      <c r="AAU91" s="269"/>
      <c r="AAV91" s="269"/>
      <c r="AAW91" s="269"/>
      <c r="AAX91" s="269"/>
      <c r="AAY91" s="269"/>
      <c r="AAZ91" s="269"/>
      <c r="ABA91" s="269"/>
      <c r="ABB91" s="269"/>
      <c r="ABC91" s="269"/>
      <c r="ABD91" s="269"/>
      <c r="ABE91" s="269"/>
      <c r="ABF91" s="269"/>
      <c r="ABG91" s="269"/>
      <c r="ABH91" s="269"/>
      <c r="ABI91" s="269"/>
      <c r="ABJ91" s="269"/>
      <c r="ABK91" s="269"/>
      <c r="ABL91" s="269"/>
      <c r="ABM91" s="269"/>
      <c r="ABN91" s="269"/>
      <c r="ABO91" s="269"/>
      <c r="ABP91" s="269"/>
      <c r="ABQ91" s="269"/>
      <c r="ABR91" s="269"/>
      <c r="ABS91" s="269"/>
      <c r="ABT91" s="269"/>
      <c r="ABU91" s="269"/>
      <c r="ABV91" s="269"/>
      <c r="ABW91" s="269"/>
      <c r="ABX91" s="269"/>
      <c r="ABY91" s="269"/>
      <c r="ABZ91" s="269"/>
      <c r="ACA91" s="269"/>
      <c r="ACB91" s="269"/>
      <c r="ACC91" s="269"/>
      <c r="ACD91" s="269"/>
      <c r="ACE91" s="269"/>
      <c r="ACF91" s="269"/>
      <c r="ACG91" s="269"/>
      <c r="ACH91" s="269"/>
      <c r="ACI91" s="269"/>
      <c r="ACJ91" s="269"/>
      <c r="ACK91" s="269"/>
      <c r="ACL91" s="269"/>
      <c r="ACM91" s="269"/>
      <c r="ACN91" s="269"/>
      <c r="ACO91" s="269"/>
      <c r="ACP91" s="269"/>
      <c r="ACQ91" s="269"/>
      <c r="ACR91" s="269"/>
      <c r="ACS91" s="269"/>
      <c r="ACT91" s="269"/>
      <c r="ACU91" s="269"/>
      <c r="ACV91" s="269"/>
      <c r="ACW91" s="269"/>
      <c r="ACX91" s="269"/>
      <c r="ACY91" s="269"/>
      <c r="ACZ91" s="269"/>
      <c r="ADA91" s="269"/>
      <c r="ADB91" s="269"/>
      <c r="ADC91" s="269"/>
      <c r="ADD91" s="269"/>
      <c r="ADE91" s="269"/>
      <c r="ADF91" s="269"/>
      <c r="ADG91" s="269"/>
      <c r="ADH91" s="269"/>
      <c r="ADI91" s="269"/>
      <c r="ADJ91" s="269"/>
      <c r="ADK91" s="269"/>
      <c r="ADL91" s="269"/>
      <c r="ADM91" s="269"/>
      <c r="ADN91" s="269"/>
      <c r="ADO91" s="269"/>
      <c r="ADP91" s="269"/>
      <c r="ADQ91" s="269"/>
      <c r="ADR91" s="269"/>
      <c r="ADS91" s="269"/>
      <c r="ADT91" s="269"/>
      <c r="ADU91" s="269"/>
      <c r="ADV91" s="269"/>
      <c r="ADW91" s="269"/>
      <c r="ADX91" s="269"/>
      <c r="ADY91" s="269"/>
      <c r="ADZ91" s="269"/>
      <c r="AEA91" s="269"/>
      <c r="AEB91" s="269"/>
      <c r="AEC91" s="269"/>
      <c r="AED91" s="269"/>
      <c r="AEE91" s="269"/>
      <c r="AEF91" s="269"/>
      <c r="AEG91" s="269"/>
      <c r="AEH91" s="269"/>
      <c r="AEI91" s="269"/>
      <c r="AEJ91" s="269"/>
      <c r="AEK91" s="269"/>
      <c r="AEL91" s="269"/>
      <c r="AEM91" s="269"/>
      <c r="AEN91" s="269"/>
      <c r="AEO91" s="269"/>
      <c r="AEP91" s="269"/>
      <c r="AEQ91" s="269"/>
      <c r="AER91" s="269"/>
      <c r="AES91" s="269"/>
      <c r="AET91" s="269"/>
      <c r="AEU91" s="269"/>
      <c r="AEV91" s="269"/>
      <c r="AEW91" s="269"/>
      <c r="AEX91" s="269"/>
      <c r="AEY91" s="269"/>
      <c r="AEZ91" s="269"/>
      <c r="AFA91" s="269"/>
      <c r="AFB91" s="269"/>
      <c r="AFC91" s="269"/>
      <c r="AFD91" s="269"/>
      <c r="AFE91" s="269"/>
      <c r="AFF91" s="269"/>
      <c r="AFG91" s="269"/>
      <c r="AFH91" s="269"/>
      <c r="AFI91" s="269"/>
      <c r="AFJ91" s="269"/>
      <c r="AFK91" s="269"/>
      <c r="AFL91" s="269"/>
      <c r="AFM91" s="269"/>
      <c r="AFN91" s="269"/>
      <c r="AFO91" s="269"/>
      <c r="AFP91" s="269"/>
      <c r="AFQ91" s="269"/>
      <c r="AFR91" s="269"/>
      <c r="AFS91" s="269"/>
      <c r="AFT91" s="269"/>
      <c r="AFU91" s="269"/>
      <c r="AFV91" s="269"/>
      <c r="AFW91" s="269"/>
      <c r="AFX91" s="269"/>
      <c r="AFY91" s="269"/>
      <c r="AFZ91" s="269"/>
      <c r="AGA91" s="269"/>
      <c r="AGB91" s="269"/>
      <c r="AGC91" s="269"/>
      <c r="AGD91" s="269"/>
      <c r="AGE91" s="269"/>
      <c r="AGF91" s="269"/>
      <c r="AGG91" s="269"/>
      <c r="AGH91" s="269"/>
      <c r="AGI91" s="269"/>
      <c r="AGJ91" s="269"/>
      <c r="AGK91" s="269"/>
      <c r="AGL91" s="269"/>
      <c r="AGM91" s="269"/>
      <c r="AGN91" s="269"/>
      <c r="AGO91" s="269"/>
      <c r="AGP91" s="269"/>
      <c r="AGQ91" s="269"/>
      <c r="AGR91" s="269"/>
      <c r="AGS91" s="269"/>
      <c r="AGT91" s="269"/>
      <c r="AGU91" s="269"/>
      <c r="AGV91" s="269"/>
      <c r="AGW91" s="269"/>
      <c r="AGX91" s="269"/>
      <c r="AGY91" s="269"/>
      <c r="AGZ91" s="269"/>
      <c r="AHA91" s="269"/>
      <c r="AHB91" s="269"/>
      <c r="AHC91" s="269"/>
      <c r="AHD91" s="269"/>
      <c r="AHE91" s="269"/>
      <c r="AHF91" s="269"/>
      <c r="AHG91" s="269"/>
      <c r="AHH91" s="269"/>
      <c r="AHI91" s="269"/>
      <c r="AHJ91" s="269"/>
      <c r="AHK91" s="269"/>
      <c r="AHL91" s="269"/>
      <c r="AHM91" s="269"/>
      <c r="AHN91" s="269"/>
      <c r="AHO91" s="269"/>
      <c r="AHP91" s="269"/>
      <c r="AHQ91" s="269"/>
      <c r="AHR91" s="269"/>
      <c r="AHS91" s="269"/>
      <c r="AHT91" s="269"/>
      <c r="AHU91" s="269"/>
      <c r="AHV91" s="269"/>
      <c r="AHW91" s="269"/>
      <c r="AHX91" s="269"/>
      <c r="AHY91" s="269"/>
      <c r="AHZ91" s="269"/>
      <c r="AIA91" s="269"/>
      <c r="AIB91" s="269"/>
      <c r="AIC91" s="269"/>
      <c r="AID91" s="269"/>
      <c r="AIE91" s="269"/>
      <c r="AIF91" s="269"/>
      <c r="AIG91" s="269"/>
      <c r="AIH91" s="269"/>
      <c r="AII91" s="269"/>
      <c r="AIJ91" s="269"/>
      <c r="AIK91" s="269"/>
      <c r="AIL91" s="269"/>
      <c r="AIM91" s="269"/>
      <c r="AIN91" s="269"/>
      <c r="AIO91" s="269"/>
      <c r="AIP91" s="269"/>
      <c r="AIQ91" s="269"/>
      <c r="AIR91" s="269"/>
      <c r="AIS91" s="269"/>
      <c r="AIT91" s="269"/>
      <c r="AIU91" s="269"/>
      <c r="AIV91" s="269"/>
      <c r="AIW91" s="269"/>
      <c r="AIX91" s="269"/>
      <c r="AIY91" s="269"/>
      <c r="AIZ91" s="269"/>
      <c r="AJA91" s="269"/>
      <c r="AJB91" s="269"/>
      <c r="AJC91" s="269"/>
      <c r="AJD91" s="269"/>
      <c r="AJE91" s="269"/>
      <c r="AJF91" s="269"/>
      <c r="AJG91" s="269"/>
      <c r="AJH91" s="269"/>
      <c r="AJI91" s="269"/>
      <c r="AJJ91" s="269"/>
      <c r="AJK91" s="269"/>
      <c r="AJL91" s="269"/>
      <c r="AJM91" s="269"/>
      <c r="AJN91" s="269"/>
      <c r="AJO91" s="269"/>
      <c r="AJP91" s="269"/>
      <c r="AJQ91" s="269"/>
      <c r="AJR91" s="269"/>
      <c r="AJS91" s="269"/>
      <c r="AJT91" s="269"/>
      <c r="AJU91" s="269"/>
      <c r="AJV91" s="269"/>
      <c r="AJW91" s="269"/>
      <c r="AJX91" s="269"/>
      <c r="AJY91" s="269"/>
      <c r="AJZ91" s="269"/>
      <c r="AKA91" s="269"/>
      <c r="AKB91" s="269"/>
      <c r="AKC91" s="269"/>
      <c r="AKD91" s="269"/>
      <c r="AKE91" s="269"/>
      <c r="AKF91" s="269"/>
      <c r="AKG91" s="269"/>
      <c r="AKH91" s="269"/>
      <c r="AKI91" s="269"/>
      <c r="AKJ91" s="269"/>
      <c r="AKK91" s="269"/>
      <c r="AKL91" s="269"/>
      <c r="AKM91" s="269"/>
      <c r="AKN91" s="269"/>
      <c r="AKO91" s="269"/>
      <c r="AKP91" s="269"/>
      <c r="AKQ91" s="269"/>
      <c r="AKR91" s="269"/>
      <c r="AKS91" s="269"/>
      <c r="AKT91" s="269"/>
      <c r="AKU91" s="269"/>
      <c r="AKV91" s="269"/>
      <c r="AKW91" s="269"/>
      <c r="AKX91" s="269"/>
      <c r="AKY91" s="269"/>
      <c r="AKZ91" s="269"/>
      <c r="ALA91" s="269"/>
      <c r="ALB91" s="269"/>
      <c r="ALC91" s="269"/>
      <c r="ALD91" s="269"/>
      <c r="ALE91" s="269"/>
      <c r="ALF91" s="269"/>
      <c r="ALG91" s="269"/>
      <c r="ALH91" s="269"/>
      <c r="ALI91" s="269"/>
      <c r="ALJ91" s="269"/>
      <c r="ALK91" s="269"/>
      <c r="ALL91" s="269"/>
      <c r="ALM91" s="269"/>
      <c r="ALN91" s="269"/>
      <c r="ALO91" s="269"/>
      <c r="ALP91" s="269"/>
      <c r="ALQ91" s="269"/>
      <c r="ALR91" s="269"/>
      <c r="ALS91" s="269"/>
      <c r="ALT91" s="269"/>
      <c r="ALU91" s="269"/>
      <c r="ALV91" s="269"/>
      <c r="ALW91" s="269"/>
      <c r="ALX91" s="269"/>
      <c r="ALY91" s="269"/>
      <c r="ALZ91" s="269"/>
      <c r="AMA91" s="269"/>
      <c r="AMB91" s="269"/>
      <c r="AMC91" s="269"/>
      <c r="AMD91" s="269"/>
      <c r="AME91" s="269"/>
      <c r="AMF91" s="269"/>
      <c r="AMG91" s="269"/>
      <c r="AMH91" s="269"/>
      <c r="AMI91" s="269"/>
      <c r="AMJ91" s="269"/>
    </row>
    <row r="92" spans="1:1024" s="26" customFormat="1" ht="11.25"/>
    <row r="93" spans="1:1024" s="26" customFormat="1" ht="11.25">
      <c r="A93" s="30" t="s">
        <v>85</v>
      </c>
    </row>
    <row r="94" spans="1:1024" s="26" customFormat="1" ht="34.5" customHeight="1">
      <c r="A94" s="282" t="s">
        <v>86</v>
      </c>
      <c r="B94" s="282"/>
      <c r="C94" s="47"/>
      <c r="D94" s="47"/>
      <c r="E94" s="47"/>
      <c r="F94" s="47"/>
      <c r="G94" s="47"/>
      <c r="H94" s="47"/>
    </row>
    <row r="95" spans="1:1024" s="26" customFormat="1" ht="11.25">
      <c r="A95" s="30"/>
    </row>
    <row r="96" spans="1:1024" s="26" customFormat="1" ht="82.5" customHeight="1">
      <c r="A96" s="272" t="s">
        <v>87</v>
      </c>
      <c r="B96" s="272"/>
      <c r="C96" s="48"/>
      <c r="D96" s="48"/>
      <c r="E96" s="48"/>
      <c r="F96" s="48"/>
      <c r="G96" s="48"/>
      <c r="H96" s="48"/>
    </row>
    <row r="97" spans="1:1024" s="9" customFormat="1" ht="12.75"/>
    <row r="98" spans="1:1024" s="4" customFormat="1" ht="13.5" customHeight="1">
      <c r="A98" s="269" t="s">
        <v>88</v>
      </c>
      <c r="B98" s="269"/>
      <c r="C98" s="269"/>
      <c r="D98" s="269"/>
      <c r="E98" s="269"/>
      <c r="F98" s="269"/>
      <c r="G98" s="269"/>
      <c r="H98" s="269"/>
      <c r="I98" s="269"/>
      <c r="J98" s="269"/>
      <c r="K98" s="269"/>
      <c r="L98" s="269"/>
      <c r="M98" s="269"/>
      <c r="N98" s="269"/>
      <c r="O98" s="269"/>
      <c r="P98" s="269"/>
      <c r="Q98" s="269"/>
      <c r="R98" s="269"/>
      <c r="S98" s="269"/>
      <c r="T98" s="269"/>
      <c r="U98" s="269"/>
      <c r="V98" s="269"/>
      <c r="W98" s="269"/>
      <c r="X98" s="269"/>
      <c r="Y98" s="269"/>
      <c r="Z98" s="269"/>
      <c r="AA98" s="269"/>
      <c r="AB98" s="269"/>
      <c r="AC98" s="269"/>
      <c r="AD98" s="269"/>
      <c r="AE98" s="269"/>
      <c r="AF98" s="269"/>
      <c r="AG98" s="269"/>
      <c r="AH98" s="269"/>
      <c r="AI98" s="269"/>
      <c r="AJ98" s="269"/>
      <c r="AK98" s="269"/>
      <c r="AL98" s="269"/>
      <c r="AM98" s="269"/>
      <c r="AN98" s="269"/>
      <c r="AO98" s="269"/>
      <c r="AP98" s="269"/>
      <c r="AQ98" s="269"/>
      <c r="AR98" s="269"/>
      <c r="AS98" s="269"/>
      <c r="AT98" s="269"/>
      <c r="AU98" s="269"/>
      <c r="AV98" s="269"/>
      <c r="AW98" s="269"/>
      <c r="AX98" s="269"/>
      <c r="AY98" s="269"/>
      <c r="AZ98" s="269"/>
      <c r="BA98" s="269"/>
      <c r="BB98" s="269"/>
      <c r="BC98" s="269"/>
      <c r="BD98" s="269"/>
      <c r="BE98" s="269"/>
      <c r="BF98" s="269"/>
      <c r="BG98" s="269"/>
      <c r="BH98" s="269"/>
      <c r="BI98" s="269"/>
      <c r="BJ98" s="269"/>
      <c r="BK98" s="269"/>
      <c r="BL98" s="269"/>
      <c r="BM98" s="269"/>
      <c r="BN98" s="269"/>
      <c r="BO98" s="269"/>
      <c r="BP98" s="269"/>
      <c r="BQ98" s="269"/>
      <c r="BR98" s="269"/>
      <c r="BS98" s="269"/>
      <c r="BT98" s="269"/>
      <c r="BU98" s="269"/>
      <c r="BV98" s="269"/>
      <c r="BW98" s="269"/>
      <c r="BX98" s="269"/>
      <c r="BY98" s="269"/>
      <c r="BZ98" s="269"/>
      <c r="CA98" s="269"/>
      <c r="CB98" s="269"/>
      <c r="CC98" s="269"/>
      <c r="CD98" s="269"/>
      <c r="CE98" s="269"/>
      <c r="CF98" s="269"/>
      <c r="CG98" s="269"/>
      <c r="CH98" s="269"/>
      <c r="CI98" s="269"/>
      <c r="CJ98" s="269"/>
      <c r="CK98" s="269"/>
      <c r="CL98" s="269"/>
      <c r="CM98" s="269"/>
      <c r="CN98" s="269"/>
      <c r="CO98" s="269"/>
      <c r="CP98" s="269"/>
      <c r="CQ98" s="269"/>
      <c r="CR98" s="269"/>
      <c r="CS98" s="269"/>
      <c r="CT98" s="269"/>
      <c r="CU98" s="269"/>
      <c r="CV98" s="269"/>
      <c r="CW98" s="269"/>
      <c r="CX98" s="269"/>
      <c r="CY98" s="269"/>
      <c r="CZ98" s="269"/>
      <c r="DA98" s="269"/>
      <c r="DB98" s="269"/>
      <c r="DC98" s="269"/>
      <c r="DD98" s="269"/>
      <c r="DE98" s="269"/>
      <c r="DF98" s="269"/>
      <c r="DG98" s="269"/>
      <c r="DH98" s="269"/>
      <c r="DI98" s="269"/>
      <c r="DJ98" s="269"/>
      <c r="DK98" s="269"/>
      <c r="DL98" s="269"/>
      <c r="DM98" s="269"/>
      <c r="DN98" s="269"/>
      <c r="DO98" s="269"/>
      <c r="DP98" s="269"/>
      <c r="DQ98" s="269"/>
      <c r="DR98" s="269"/>
      <c r="DS98" s="269"/>
      <c r="DT98" s="269"/>
      <c r="DU98" s="269"/>
      <c r="DV98" s="269"/>
      <c r="DW98" s="269"/>
      <c r="DX98" s="269"/>
      <c r="DY98" s="269"/>
      <c r="DZ98" s="269"/>
      <c r="EA98" s="269"/>
      <c r="EB98" s="269"/>
      <c r="EC98" s="269"/>
      <c r="ED98" s="269"/>
      <c r="EE98" s="269"/>
      <c r="EF98" s="269"/>
      <c r="EG98" s="269"/>
      <c r="EH98" s="269"/>
      <c r="EI98" s="269"/>
      <c r="EJ98" s="269"/>
      <c r="EK98" s="269"/>
      <c r="EL98" s="269"/>
      <c r="EM98" s="269"/>
      <c r="EN98" s="269"/>
      <c r="EO98" s="269"/>
      <c r="EP98" s="269"/>
      <c r="EQ98" s="269"/>
      <c r="ER98" s="269"/>
      <c r="ES98" s="269"/>
      <c r="ET98" s="269"/>
      <c r="EU98" s="269"/>
      <c r="EV98" s="269"/>
      <c r="EW98" s="269"/>
      <c r="EX98" s="269"/>
      <c r="EY98" s="269"/>
      <c r="EZ98" s="269"/>
      <c r="FA98" s="269"/>
      <c r="FB98" s="269"/>
      <c r="FC98" s="269"/>
      <c r="FD98" s="269"/>
      <c r="FE98" s="269"/>
      <c r="FF98" s="269"/>
      <c r="FG98" s="269"/>
      <c r="FH98" s="269"/>
      <c r="FI98" s="269"/>
      <c r="FJ98" s="269"/>
      <c r="FK98" s="269"/>
      <c r="FL98" s="269"/>
      <c r="FM98" s="269"/>
      <c r="FN98" s="269"/>
      <c r="FO98" s="269"/>
      <c r="FP98" s="269"/>
      <c r="FQ98" s="269"/>
      <c r="FR98" s="269"/>
      <c r="FS98" s="269"/>
      <c r="FT98" s="269"/>
      <c r="FU98" s="269"/>
      <c r="FV98" s="269"/>
      <c r="FW98" s="269"/>
      <c r="FX98" s="269"/>
      <c r="FY98" s="269"/>
      <c r="FZ98" s="269"/>
      <c r="GA98" s="269"/>
      <c r="GB98" s="269"/>
      <c r="GC98" s="269"/>
      <c r="GD98" s="269"/>
      <c r="GE98" s="269"/>
      <c r="GF98" s="269"/>
      <c r="GG98" s="269"/>
      <c r="GH98" s="269"/>
      <c r="GI98" s="269"/>
      <c r="GJ98" s="269"/>
      <c r="GK98" s="269"/>
      <c r="GL98" s="269"/>
      <c r="GM98" s="269"/>
      <c r="GN98" s="269"/>
      <c r="GO98" s="269"/>
      <c r="GP98" s="269"/>
      <c r="GQ98" s="269"/>
      <c r="GR98" s="269"/>
      <c r="GS98" s="269"/>
      <c r="GT98" s="269"/>
      <c r="GU98" s="269"/>
      <c r="GV98" s="269"/>
      <c r="GW98" s="269"/>
      <c r="GX98" s="269"/>
      <c r="GY98" s="269"/>
      <c r="GZ98" s="269"/>
      <c r="HA98" s="269"/>
      <c r="HB98" s="269"/>
      <c r="HC98" s="269"/>
      <c r="HD98" s="269"/>
      <c r="HE98" s="269"/>
      <c r="HF98" s="269"/>
      <c r="HG98" s="269"/>
      <c r="HH98" s="269"/>
      <c r="HI98" s="269"/>
      <c r="HJ98" s="269"/>
      <c r="HK98" s="269"/>
      <c r="HL98" s="269"/>
      <c r="HM98" s="269"/>
      <c r="HN98" s="269"/>
      <c r="HO98" s="269"/>
      <c r="HP98" s="269"/>
      <c r="HQ98" s="269"/>
      <c r="HR98" s="269"/>
      <c r="HS98" s="269"/>
      <c r="HT98" s="269"/>
      <c r="HU98" s="269"/>
      <c r="HV98" s="269"/>
      <c r="HW98" s="269"/>
      <c r="HX98" s="269"/>
      <c r="HY98" s="269"/>
      <c r="HZ98" s="269"/>
      <c r="IA98" s="269"/>
      <c r="IB98" s="269"/>
      <c r="IC98" s="269"/>
      <c r="ID98" s="269"/>
      <c r="IE98" s="269"/>
      <c r="IF98" s="269"/>
      <c r="IG98" s="269"/>
      <c r="IH98" s="269"/>
      <c r="II98" s="269"/>
      <c r="IJ98" s="269"/>
      <c r="IK98" s="269"/>
      <c r="IL98" s="269"/>
      <c r="IM98" s="269"/>
      <c r="IN98" s="269"/>
      <c r="IO98" s="269"/>
      <c r="IP98" s="269"/>
      <c r="IQ98" s="269"/>
      <c r="IR98" s="269"/>
      <c r="IS98" s="269"/>
      <c r="IT98" s="269"/>
      <c r="IU98" s="269"/>
      <c r="IV98" s="269"/>
      <c r="IW98" s="269"/>
      <c r="IX98" s="269"/>
      <c r="IY98" s="269"/>
      <c r="IZ98" s="269"/>
      <c r="JA98" s="269"/>
      <c r="JB98" s="269"/>
      <c r="JC98" s="269"/>
      <c r="JD98" s="269"/>
      <c r="JE98" s="269"/>
      <c r="JF98" s="269"/>
      <c r="JG98" s="269"/>
      <c r="JH98" s="269"/>
      <c r="JI98" s="269"/>
      <c r="JJ98" s="269"/>
      <c r="JK98" s="269"/>
      <c r="JL98" s="269"/>
      <c r="JM98" s="269"/>
      <c r="JN98" s="269"/>
      <c r="JO98" s="269"/>
      <c r="JP98" s="269"/>
      <c r="JQ98" s="269"/>
      <c r="JR98" s="269"/>
      <c r="JS98" s="269"/>
      <c r="JT98" s="269"/>
      <c r="JU98" s="269"/>
      <c r="JV98" s="269"/>
      <c r="JW98" s="269"/>
      <c r="JX98" s="269"/>
      <c r="JY98" s="269"/>
      <c r="JZ98" s="269"/>
      <c r="KA98" s="269"/>
      <c r="KB98" s="269"/>
      <c r="KC98" s="269"/>
      <c r="KD98" s="269"/>
      <c r="KE98" s="269"/>
      <c r="KF98" s="269"/>
      <c r="KG98" s="269"/>
      <c r="KH98" s="269"/>
      <c r="KI98" s="269"/>
      <c r="KJ98" s="269"/>
      <c r="KK98" s="269"/>
      <c r="KL98" s="269"/>
      <c r="KM98" s="269"/>
      <c r="KN98" s="269"/>
      <c r="KO98" s="269"/>
      <c r="KP98" s="269"/>
      <c r="KQ98" s="269"/>
      <c r="KR98" s="269"/>
      <c r="KS98" s="269"/>
      <c r="KT98" s="269"/>
      <c r="KU98" s="269"/>
      <c r="KV98" s="269"/>
      <c r="KW98" s="269"/>
      <c r="KX98" s="269"/>
      <c r="KY98" s="269"/>
      <c r="KZ98" s="269"/>
      <c r="LA98" s="269"/>
      <c r="LB98" s="269"/>
      <c r="LC98" s="269"/>
      <c r="LD98" s="269"/>
      <c r="LE98" s="269"/>
      <c r="LF98" s="269"/>
      <c r="LG98" s="269"/>
      <c r="LH98" s="269"/>
      <c r="LI98" s="269"/>
      <c r="LJ98" s="269"/>
      <c r="LK98" s="269"/>
      <c r="LL98" s="269"/>
      <c r="LM98" s="269"/>
      <c r="LN98" s="269"/>
      <c r="LO98" s="269"/>
      <c r="LP98" s="269"/>
      <c r="LQ98" s="269"/>
      <c r="LR98" s="269"/>
      <c r="LS98" s="269"/>
      <c r="LT98" s="269"/>
      <c r="LU98" s="269"/>
      <c r="LV98" s="269"/>
      <c r="LW98" s="269"/>
      <c r="LX98" s="269"/>
      <c r="LY98" s="269"/>
      <c r="LZ98" s="269"/>
      <c r="MA98" s="269"/>
      <c r="MB98" s="269"/>
      <c r="MC98" s="269"/>
      <c r="MD98" s="269"/>
      <c r="ME98" s="269"/>
      <c r="MF98" s="269"/>
      <c r="MG98" s="269"/>
      <c r="MH98" s="269"/>
      <c r="MI98" s="269"/>
      <c r="MJ98" s="269"/>
      <c r="MK98" s="269"/>
      <c r="ML98" s="269"/>
      <c r="MM98" s="269"/>
      <c r="MN98" s="269"/>
      <c r="MO98" s="269"/>
      <c r="MP98" s="269"/>
      <c r="MQ98" s="269"/>
      <c r="MR98" s="269"/>
      <c r="MS98" s="269"/>
      <c r="MT98" s="269"/>
      <c r="MU98" s="269"/>
      <c r="MV98" s="269"/>
      <c r="MW98" s="269"/>
      <c r="MX98" s="269"/>
      <c r="MY98" s="269"/>
      <c r="MZ98" s="269"/>
      <c r="NA98" s="269"/>
      <c r="NB98" s="269"/>
      <c r="NC98" s="269"/>
      <c r="ND98" s="269"/>
      <c r="NE98" s="269"/>
      <c r="NF98" s="269"/>
      <c r="NG98" s="269"/>
      <c r="NH98" s="269"/>
      <c r="NI98" s="269"/>
      <c r="NJ98" s="269"/>
      <c r="NK98" s="269"/>
      <c r="NL98" s="269"/>
      <c r="NM98" s="269"/>
      <c r="NN98" s="269"/>
      <c r="NO98" s="269"/>
      <c r="NP98" s="269"/>
      <c r="NQ98" s="269"/>
      <c r="NR98" s="269"/>
      <c r="NS98" s="269"/>
      <c r="NT98" s="269"/>
      <c r="NU98" s="269"/>
      <c r="NV98" s="269"/>
      <c r="NW98" s="269"/>
      <c r="NX98" s="269"/>
      <c r="NY98" s="269"/>
      <c r="NZ98" s="269"/>
      <c r="OA98" s="269"/>
      <c r="OB98" s="269"/>
      <c r="OC98" s="269"/>
      <c r="OD98" s="269"/>
      <c r="OE98" s="269"/>
      <c r="OF98" s="269"/>
      <c r="OG98" s="269"/>
      <c r="OH98" s="269"/>
      <c r="OI98" s="269"/>
      <c r="OJ98" s="269"/>
      <c r="OK98" s="269"/>
      <c r="OL98" s="269"/>
      <c r="OM98" s="269"/>
      <c r="ON98" s="269"/>
      <c r="OO98" s="269"/>
      <c r="OP98" s="269"/>
      <c r="OQ98" s="269"/>
      <c r="OR98" s="269"/>
      <c r="OS98" s="269"/>
      <c r="OT98" s="269"/>
      <c r="OU98" s="269"/>
      <c r="OV98" s="269"/>
      <c r="OW98" s="269"/>
      <c r="OX98" s="269"/>
      <c r="OY98" s="269"/>
      <c r="OZ98" s="269"/>
      <c r="PA98" s="269"/>
      <c r="PB98" s="269"/>
      <c r="PC98" s="269"/>
      <c r="PD98" s="269"/>
      <c r="PE98" s="269"/>
      <c r="PF98" s="269"/>
      <c r="PG98" s="269"/>
      <c r="PH98" s="269"/>
      <c r="PI98" s="269"/>
      <c r="PJ98" s="269"/>
      <c r="PK98" s="269"/>
      <c r="PL98" s="269"/>
      <c r="PM98" s="269"/>
      <c r="PN98" s="269"/>
      <c r="PO98" s="269"/>
      <c r="PP98" s="269"/>
      <c r="PQ98" s="269"/>
      <c r="PR98" s="269"/>
      <c r="PS98" s="269"/>
      <c r="PT98" s="269"/>
      <c r="PU98" s="269"/>
      <c r="PV98" s="269"/>
      <c r="PW98" s="269"/>
      <c r="PX98" s="269"/>
      <c r="PY98" s="269"/>
      <c r="PZ98" s="269"/>
      <c r="QA98" s="269"/>
      <c r="QB98" s="269"/>
      <c r="QC98" s="269"/>
      <c r="QD98" s="269"/>
      <c r="QE98" s="269"/>
      <c r="QF98" s="269"/>
      <c r="QG98" s="269"/>
      <c r="QH98" s="269"/>
      <c r="QI98" s="269"/>
      <c r="QJ98" s="269"/>
      <c r="QK98" s="269"/>
      <c r="QL98" s="269"/>
      <c r="QM98" s="269"/>
      <c r="QN98" s="269"/>
      <c r="QO98" s="269"/>
      <c r="QP98" s="269"/>
      <c r="QQ98" s="269"/>
      <c r="QR98" s="269"/>
      <c r="QS98" s="269"/>
      <c r="QT98" s="269"/>
      <c r="QU98" s="269"/>
      <c r="QV98" s="269"/>
      <c r="QW98" s="269"/>
      <c r="QX98" s="269"/>
      <c r="QY98" s="269"/>
      <c r="QZ98" s="269"/>
      <c r="RA98" s="269"/>
      <c r="RB98" s="269"/>
      <c r="RC98" s="269"/>
      <c r="RD98" s="269"/>
      <c r="RE98" s="269"/>
      <c r="RF98" s="269"/>
      <c r="RG98" s="269"/>
      <c r="RH98" s="269"/>
      <c r="RI98" s="269"/>
      <c r="RJ98" s="269"/>
      <c r="RK98" s="269"/>
      <c r="RL98" s="269"/>
      <c r="RM98" s="269"/>
      <c r="RN98" s="269"/>
      <c r="RO98" s="269"/>
      <c r="RP98" s="269"/>
      <c r="RQ98" s="269"/>
      <c r="RR98" s="269"/>
      <c r="RS98" s="269"/>
      <c r="RT98" s="269"/>
      <c r="RU98" s="269"/>
      <c r="RV98" s="269"/>
      <c r="RW98" s="269"/>
      <c r="RX98" s="269"/>
      <c r="RY98" s="269"/>
      <c r="RZ98" s="269"/>
      <c r="SA98" s="269"/>
      <c r="SB98" s="269"/>
      <c r="SC98" s="269"/>
      <c r="SD98" s="269"/>
      <c r="SE98" s="269"/>
      <c r="SF98" s="269"/>
      <c r="SG98" s="269"/>
      <c r="SH98" s="269"/>
      <c r="SI98" s="269"/>
      <c r="SJ98" s="269"/>
      <c r="SK98" s="269"/>
      <c r="SL98" s="269"/>
      <c r="SM98" s="269"/>
      <c r="SN98" s="269"/>
      <c r="SO98" s="269"/>
      <c r="SP98" s="269"/>
      <c r="SQ98" s="269"/>
      <c r="SR98" s="269"/>
      <c r="SS98" s="269"/>
      <c r="ST98" s="269"/>
      <c r="SU98" s="269"/>
      <c r="SV98" s="269"/>
      <c r="SW98" s="269"/>
      <c r="SX98" s="269"/>
      <c r="SY98" s="269"/>
      <c r="SZ98" s="269"/>
      <c r="TA98" s="269"/>
      <c r="TB98" s="269"/>
      <c r="TC98" s="269"/>
      <c r="TD98" s="269"/>
      <c r="TE98" s="269"/>
      <c r="TF98" s="269"/>
      <c r="TG98" s="269"/>
      <c r="TH98" s="269"/>
      <c r="TI98" s="269"/>
      <c r="TJ98" s="269"/>
      <c r="TK98" s="269"/>
      <c r="TL98" s="269"/>
      <c r="TM98" s="269"/>
      <c r="TN98" s="269"/>
      <c r="TO98" s="269"/>
      <c r="TP98" s="269"/>
      <c r="TQ98" s="269"/>
      <c r="TR98" s="269"/>
      <c r="TS98" s="269"/>
      <c r="TT98" s="269"/>
      <c r="TU98" s="269"/>
      <c r="TV98" s="269"/>
      <c r="TW98" s="269"/>
      <c r="TX98" s="269"/>
      <c r="TY98" s="269"/>
      <c r="TZ98" s="269"/>
      <c r="UA98" s="269"/>
      <c r="UB98" s="269"/>
      <c r="UC98" s="269"/>
      <c r="UD98" s="269"/>
      <c r="UE98" s="269"/>
      <c r="UF98" s="269"/>
      <c r="UG98" s="269"/>
      <c r="UH98" s="269"/>
      <c r="UI98" s="269"/>
      <c r="UJ98" s="269"/>
      <c r="UK98" s="269"/>
      <c r="UL98" s="269"/>
      <c r="UM98" s="269"/>
      <c r="UN98" s="269"/>
      <c r="UO98" s="269"/>
      <c r="UP98" s="269"/>
      <c r="UQ98" s="269"/>
      <c r="UR98" s="269"/>
      <c r="US98" s="269"/>
      <c r="UT98" s="269"/>
      <c r="UU98" s="269"/>
      <c r="UV98" s="269"/>
      <c r="UW98" s="269"/>
      <c r="UX98" s="269"/>
      <c r="UY98" s="269"/>
      <c r="UZ98" s="269"/>
      <c r="VA98" s="269"/>
      <c r="VB98" s="269"/>
      <c r="VC98" s="269"/>
      <c r="VD98" s="269"/>
      <c r="VE98" s="269"/>
      <c r="VF98" s="269"/>
      <c r="VG98" s="269"/>
      <c r="VH98" s="269"/>
      <c r="VI98" s="269"/>
      <c r="VJ98" s="269"/>
      <c r="VK98" s="269"/>
      <c r="VL98" s="269"/>
      <c r="VM98" s="269"/>
      <c r="VN98" s="269"/>
      <c r="VO98" s="269"/>
      <c r="VP98" s="269"/>
      <c r="VQ98" s="269"/>
      <c r="VR98" s="269"/>
      <c r="VS98" s="269"/>
      <c r="VT98" s="269"/>
      <c r="VU98" s="269"/>
      <c r="VV98" s="269"/>
      <c r="VW98" s="269"/>
      <c r="VX98" s="269"/>
      <c r="VY98" s="269"/>
      <c r="VZ98" s="269"/>
      <c r="WA98" s="269"/>
      <c r="WB98" s="269"/>
      <c r="WC98" s="269"/>
      <c r="WD98" s="269"/>
      <c r="WE98" s="269"/>
      <c r="WF98" s="269"/>
      <c r="WG98" s="269"/>
      <c r="WH98" s="269"/>
      <c r="WI98" s="269"/>
      <c r="WJ98" s="269"/>
      <c r="WK98" s="269"/>
      <c r="WL98" s="269"/>
      <c r="WM98" s="269"/>
      <c r="WN98" s="269"/>
      <c r="WO98" s="269"/>
      <c r="WP98" s="269"/>
      <c r="WQ98" s="269"/>
      <c r="WR98" s="269"/>
      <c r="WS98" s="269"/>
      <c r="WT98" s="269"/>
      <c r="WU98" s="269"/>
      <c r="WV98" s="269"/>
      <c r="WW98" s="269"/>
      <c r="WX98" s="269"/>
      <c r="WY98" s="269"/>
      <c r="WZ98" s="269"/>
      <c r="XA98" s="269"/>
      <c r="XB98" s="269"/>
      <c r="XC98" s="269"/>
      <c r="XD98" s="269"/>
      <c r="XE98" s="269"/>
      <c r="XF98" s="269"/>
      <c r="XG98" s="269"/>
      <c r="XH98" s="269"/>
      <c r="XI98" s="269"/>
      <c r="XJ98" s="269"/>
      <c r="XK98" s="269"/>
      <c r="XL98" s="269"/>
      <c r="XM98" s="269"/>
      <c r="XN98" s="269"/>
      <c r="XO98" s="269"/>
      <c r="XP98" s="269"/>
      <c r="XQ98" s="269"/>
      <c r="XR98" s="269"/>
      <c r="XS98" s="269"/>
      <c r="XT98" s="269"/>
      <c r="XU98" s="269"/>
      <c r="XV98" s="269"/>
      <c r="XW98" s="269"/>
      <c r="XX98" s="269"/>
      <c r="XY98" s="269"/>
      <c r="XZ98" s="269"/>
      <c r="YA98" s="269"/>
      <c r="YB98" s="269"/>
      <c r="YC98" s="269"/>
      <c r="YD98" s="269"/>
      <c r="YE98" s="269"/>
      <c r="YF98" s="269"/>
      <c r="YG98" s="269"/>
      <c r="YH98" s="269"/>
      <c r="YI98" s="269"/>
      <c r="YJ98" s="269"/>
      <c r="YK98" s="269"/>
      <c r="YL98" s="269"/>
      <c r="YM98" s="269"/>
      <c r="YN98" s="269"/>
      <c r="YO98" s="269"/>
      <c r="YP98" s="269"/>
      <c r="YQ98" s="269"/>
      <c r="YR98" s="269"/>
      <c r="YS98" s="269"/>
      <c r="YT98" s="269"/>
      <c r="YU98" s="269"/>
      <c r="YV98" s="269"/>
      <c r="YW98" s="269"/>
      <c r="YX98" s="269"/>
      <c r="YY98" s="269"/>
      <c r="YZ98" s="269"/>
      <c r="ZA98" s="269"/>
      <c r="ZB98" s="269"/>
      <c r="ZC98" s="269"/>
      <c r="ZD98" s="269"/>
      <c r="ZE98" s="269"/>
      <c r="ZF98" s="269"/>
      <c r="ZG98" s="269"/>
      <c r="ZH98" s="269"/>
      <c r="ZI98" s="269"/>
      <c r="ZJ98" s="269"/>
      <c r="ZK98" s="269"/>
      <c r="ZL98" s="269"/>
      <c r="ZM98" s="269"/>
      <c r="ZN98" s="269"/>
      <c r="ZO98" s="269"/>
      <c r="ZP98" s="269"/>
      <c r="ZQ98" s="269"/>
      <c r="ZR98" s="269"/>
      <c r="ZS98" s="269"/>
      <c r="ZT98" s="269"/>
      <c r="ZU98" s="269"/>
      <c r="ZV98" s="269"/>
      <c r="ZW98" s="269"/>
      <c r="ZX98" s="269"/>
      <c r="ZY98" s="269"/>
      <c r="ZZ98" s="269"/>
      <c r="AAA98" s="269"/>
      <c r="AAB98" s="269"/>
      <c r="AAC98" s="269"/>
      <c r="AAD98" s="269"/>
      <c r="AAE98" s="269"/>
      <c r="AAF98" s="269"/>
      <c r="AAG98" s="269"/>
      <c r="AAH98" s="269"/>
      <c r="AAI98" s="269"/>
      <c r="AAJ98" s="269"/>
      <c r="AAK98" s="269"/>
      <c r="AAL98" s="269"/>
      <c r="AAM98" s="269"/>
      <c r="AAN98" s="269"/>
      <c r="AAO98" s="269"/>
      <c r="AAP98" s="269"/>
      <c r="AAQ98" s="269"/>
      <c r="AAR98" s="269"/>
      <c r="AAS98" s="269"/>
      <c r="AAT98" s="269"/>
      <c r="AAU98" s="269"/>
      <c r="AAV98" s="269"/>
      <c r="AAW98" s="269"/>
      <c r="AAX98" s="269"/>
      <c r="AAY98" s="269"/>
      <c r="AAZ98" s="269"/>
      <c r="ABA98" s="269"/>
      <c r="ABB98" s="269"/>
      <c r="ABC98" s="269"/>
      <c r="ABD98" s="269"/>
      <c r="ABE98" s="269"/>
      <c r="ABF98" s="269"/>
      <c r="ABG98" s="269"/>
      <c r="ABH98" s="269"/>
      <c r="ABI98" s="269"/>
      <c r="ABJ98" s="269"/>
      <c r="ABK98" s="269"/>
      <c r="ABL98" s="269"/>
      <c r="ABM98" s="269"/>
      <c r="ABN98" s="269"/>
      <c r="ABO98" s="269"/>
      <c r="ABP98" s="269"/>
      <c r="ABQ98" s="269"/>
      <c r="ABR98" s="269"/>
      <c r="ABS98" s="269"/>
      <c r="ABT98" s="269"/>
      <c r="ABU98" s="269"/>
      <c r="ABV98" s="269"/>
      <c r="ABW98" s="269"/>
      <c r="ABX98" s="269"/>
      <c r="ABY98" s="269"/>
      <c r="ABZ98" s="269"/>
      <c r="ACA98" s="269"/>
      <c r="ACB98" s="269"/>
      <c r="ACC98" s="269"/>
      <c r="ACD98" s="269"/>
      <c r="ACE98" s="269"/>
      <c r="ACF98" s="269"/>
      <c r="ACG98" s="269"/>
      <c r="ACH98" s="269"/>
      <c r="ACI98" s="269"/>
      <c r="ACJ98" s="269"/>
      <c r="ACK98" s="269"/>
      <c r="ACL98" s="269"/>
      <c r="ACM98" s="269"/>
      <c r="ACN98" s="269"/>
      <c r="ACO98" s="269"/>
      <c r="ACP98" s="269"/>
      <c r="ACQ98" s="269"/>
      <c r="ACR98" s="269"/>
      <c r="ACS98" s="269"/>
      <c r="ACT98" s="269"/>
      <c r="ACU98" s="269"/>
      <c r="ACV98" s="269"/>
      <c r="ACW98" s="269"/>
      <c r="ACX98" s="269"/>
      <c r="ACY98" s="269"/>
      <c r="ACZ98" s="269"/>
      <c r="ADA98" s="269"/>
      <c r="ADB98" s="269"/>
      <c r="ADC98" s="269"/>
      <c r="ADD98" s="269"/>
      <c r="ADE98" s="269"/>
      <c r="ADF98" s="269"/>
      <c r="ADG98" s="269"/>
      <c r="ADH98" s="269"/>
      <c r="ADI98" s="269"/>
      <c r="ADJ98" s="269"/>
      <c r="ADK98" s="269"/>
      <c r="ADL98" s="269"/>
      <c r="ADM98" s="269"/>
      <c r="ADN98" s="269"/>
      <c r="ADO98" s="269"/>
      <c r="ADP98" s="269"/>
      <c r="ADQ98" s="269"/>
      <c r="ADR98" s="269"/>
      <c r="ADS98" s="269"/>
      <c r="ADT98" s="269"/>
      <c r="ADU98" s="269"/>
      <c r="ADV98" s="269"/>
      <c r="ADW98" s="269"/>
      <c r="ADX98" s="269"/>
      <c r="ADY98" s="269"/>
      <c r="ADZ98" s="269"/>
      <c r="AEA98" s="269"/>
      <c r="AEB98" s="269"/>
      <c r="AEC98" s="269"/>
      <c r="AED98" s="269"/>
      <c r="AEE98" s="269"/>
      <c r="AEF98" s="269"/>
      <c r="AEG98" s="269"/>
      <c r="AEH98" s="269"/>
      <c r="AEI98" s="269"/>
      <c r="AEJ98" s="269"/>
      <c r="AEK98" s="269"/>
      <c r="AEL98" s="269"/>
      <c r="AEM98" s="269"/>
      <c r="AEN98" s="269"/>
      <c r="AEO98" s="269"/>
      <c r="AEP98" s="269"/>
      <c r="AEQ98" s="269"/>
      <c r="AER98" s="269"/>
      <c r="AES98" s="269"/>
      <c r="AET98" s="269"/>
      <c r="AEU98" s="269"/>
      <c r="AEV98" s="269"/>
      <c r="AEW98" s="269"/>
      <c r="AEX98" s="269"/>
      <c r="AEY98" s="269"/>
      <c r="AEZ98" s="269"/>
      <c r="AFA98" s="269"/>
      <c r="AFB98" s="269"/>
      <c r="AFC98" s="269"/>
      <c r="AFD98" s="269"/>
      <c r="AFE98" s="269"/>
      <c r="AFF98" s="269"/>
      <c r="AFG98" s="269"/>
      <c r="AFH98" s="269"/>
      <c r="AFI98" s="269"/>
      <c r="AFJ98" s="269"/>
      <c r="AFK98" s="269"/>
      <c r="AFL98" s="269"/>
      <c r="AFM98" s="269"/>
      <c r="AFN98" s="269"/>
      <c r="AFO98" s="269"/>
      <c r="AFP98" s="269"/>
      <c r="AFQ98" s="269"/>
      <c r="AFR98" s="269"/>
      <c r="AFS98" s="269"/>
      <c r="AFT98" s="269"/>
      <c r="AFU98" s="269"/>
      <c r="AFV98" s="269"/>
      <c r="AFW98" s="269"/>
      <c r="AFX98" s="269"/>
      <c r="AFY98" s="269"/>
      <c r="AFZ98" s="269"/>
      <c r="AGA98" s="269"/>
      <c r="AGB98" s="269"/>
      <c r="AGC98" s="269"/>
      <c r="AGD98" s="269"/>
      <c r="AGE98" s="269"/>
      <c r="AGF98" s="269"/>
      <c r="AGG98" s="269"/>
      <c r="AGH98" s="269"/>
      <c r="AGI98" s="269"/>
      <c r="AGJ98" s="269"/>
      <c r="AGK98" s="269"/>
      <c r="AGL98" s="269"/>
      <c r="AGM98" s="269"/>
      <c r="AGN98" s="269"/>
      <c r="AGO98" s="269"/>
      <c r="AGP98" s="269"/>
      <c r="AGQ98" s="269"/>
      <c r="AGR98" s="269"/>
      <c r="AGS98" s="269"/>
      <c r="AGT98" s="269"/>
      <c r="AGU98" s="269"/>
      <c r="AGV98" s="269"/>
      <c r="AGW98" s="269"/>
      <c r="AGX98" s="269"/>
      <c r="AGY98" s="269"/>
      <c r="AGZ98" s="269"/>
      <c r="AHA98" s="269"/>
      <c r="AHB98" s="269"/>
      <c r="AHC98" s="269"/>
      <c r="AHD98" s="269"/>
      <c r="AHE98" s="269"/>
      <c r="AHF98" s="269"/>
      <c r="AHG98" s="269"/>
      <c r="AHH98" s="269"/>
      <c r="AHI98" s="269"/>
      <c r="AHJ98" s="269"/>
      <c r="AHK98" s="269"/>
      <c r="AHL98" s="269"/>
      <c r="AHM98" s="269"/>
      <c r="AHN98" s="269"/>
      <c r="AHO98" s="269"/>
      <c r="AHP98" s="269"/>
      <c r="AHQ98" s="269"/>
      <c r="AHR98" s="269"/>
      <c r="AHS98" s="269"/>
      <c r="AHT98" s="269"/>
      <c r="AHU98" s="269"/>
      <c r="AHV98" s="269"/>
      <c r="AHW98" s="269"/>
      <c r="AHX98" s="269"/>
      <c r="AHY98" s="269"/>
      <c r="AHZ98" s="269"/>
      <c r="AIA98" s="269"/>
      <c r="AIB98" s="269"/>
      <c r="AIC98" s="269"/>
      <c r="AID98" s="269"/>
      <c r="AIE98" s="269"/>
      <c r="AIF98" s="269"/>
      <c r="AIG98" s="269"/>
      <c r="AIH98" s="269"/>
      <c r="AII98" s="269"/>
      <c r="AIJ98" s="269"/>
      <c r="AIK98" s="269"/>
      <c r="AIL98" s="269"/>
      <c r="AIM98" s="269"/>
      <c r="AIN98" s="269"/>
      <c r="AIO98" s="269"/>
      <c r="AIP98" s="269"/>
      <c r="AIQ98" s="269"/>
      <c r="AIR98" s="269"/>
      <c r="AIS98" s="269"/>
      <c r="AIT98" s="269"/>
      <c r="AIU98" s="269"/>
      <c r="AIV98" s="269"/>
      <c r="AIW98" s="269"/>
      <c r="AIX98" s="269"/>
      <c r="AIY98" s="269"/>
      <c r="AIZ98" s="269"/>
      <c r="AJA98" s="269"/>
      <c r="AJB98" s="269"/>
      <c r="AJC98" s="269"/>
      <c r="AJD98" s="269"/>
      <c r="AJE98" s="269"/>
      <c r="AJF98" s="269"/>
      <c r="AJG98" s="269"/>
      <c r="AJH98" s="269"/>
      <c r="AJI98" s="269"/>
      <c r="AJJ98" s="269"/>
      <c r="AJK98" s="269"/>
      <c r="AJL98" s="269"/>
      <c r="AJM98" s="269"/>
      <c r="AJN98" s="269"/>
      <c r="AJO98" s="269"/>
      <c r="AJP98" s="269"/>
      <c r="AJQ98" s="269"/>
      <c r="AJR98" s="269"/>
      <c r="AJS98" s="269"/>
      <c r="AJT98" s="269"/>
      <c r="AJU98" s="269"/>
      <c r="AJV98" s="269"/>
      <c r="AJW98" s="269"/>
      <c r="AJX98" s="269"/>
      <c r="AJY98" s="269"/>
      <c r="AJZ98" s="269"/>
      <c r="AKA98" s="269"/>
      <c r="AKB98" s="269"/>
      <c r="AKC98" s="269"/>
      <c r="AKD98" s="269"/>
      <c r="AKE98" s="269"/>
      <c r="AKF98" s="269"/>
      <c r="AKG98" s="269"/>
      <c r="AKH98" s="269"/>
      <c r="AKI98" s="269"/>
      <c r="AKJ98" s="269"/>
      <c r="AKK98" s="269"/>
      <c r="AKL98" s="269"/>
      <c r="AKM98" s="269"/>
      <c r="AKN98" s="269"/>
      <c r="AKO98" s="269"/>
      <c r="AKP98" s="269"/>
      <c r="AKQ98" s="269"/>
      <c r="AKR98" s="269"/>
      <c r="AKS98" s="269"/>
      <c r="AKT98" s="269"/>
      <c r="AKU98" s="269"/>
      <c r="AKV98" s="269"/>
      <c r="AKW98" s="269"/>
      <c r="AKX98" s="269"/>
      <c r="AKY98" s="269"/>
      <c r="AKZ98" s="269"/>
      <c r="ALA98" s="269"/>
      <c r="ALB98" s="269"/>
      <c r="ALC98" s="269"/>
      <c r="ALD98" s="269"/>
      <c r="ALE98" s="269"/>
      <c r="ALF98" s="269"/>
      <c r="ALG98" s="269"/>
      <c r="ALH98" s="269"/>
      <c r="ALI98" s="269"/>
      <c r="ALJ98" s="269"/>
      <c r="ALK98" s="269"/>
      <c r="ALL98" s="269"/>
      <c r="ALM98" s="269"/>
      <c r="ALN98" s="269"/>
      <c r="ALO98" s="269"/>
      <c r="ALP98" s="269"/>
      <c r="ALQ98" s="269"/>
      <c r="ALR98" s="269"/>
      <c r="ALS98" s="269"/>
      <c r="ALT98" s="269"/>
      <c r="ALU98" s="269"/>
      <c r="ALV98" s="269"/>
      <c r="ALW98" s="269"/>
      <c r="ALX98" s="269"/>
      <c r="ALY98" s="269"/>
      <c r="ALZ98" s="269"/>
      <c r="AMA98" s="269"/>
      <c r="AMB98" s="269"/>
      <c r="AMC98" s="269"/>
      <c r="AMD98" s="269"/>
      <c r="AME98" s="269"/>
      <c r="AMF98" s="269"/>
      <c r="AMG98" s="269"/>
      <c r="AMH98" s="269"/>
      <c r="AMI98" s="269"/>
      <c r="AMJ98" s="269"/>
    </row>
    <row r="100" spans="1:1024" s="50" customFormat="1">
      <c r="A100" s="49" t="s">
        <v>89</v>
      </c>
      <c r="B100" s="49" t="s">
        <v>90</v>
      </c>
    </row>
    <row r="101" spans="1:1024" s="50" customFormat="1">
      <c r="A101" s="51" t="s">
        <v>91</v>
      </c>
      <c r="B101" s="52" t="s">
        <v>92</v>
      </c>
    </row>
    <row r="102" spans="1:1024" s="50" customFormat="1">
      <c r="A102" s="53" t="s">
        <v>93</v>
      </c>
      <c r="B102" s="54" t="s">
        <v>94</v>
      </c>
    </row>
    <row r="103" spans="1:1024" s="50" customFormat="1">
      <c r="A103" s="53" t="s">
        <v>95</v>
      </c>
      <c r="B103" s="54" t="s">
        <v>96</v>
      </c>
    </row>
    <row r="104" spans="1:1024" s="50" customFormat="1" ht="51.75" customHeight="1">
      <c r="A104" s="53" t="s">
        <v>97</v>
      </c>
      <c r="B104" s="54" t="s">
        <v>98</v>
      </c>
    </row>
    <row r="105" spans="1:1024" s="50" customFormat="1">
      <c r="A105" s="53" t="s">
        <v>99</v>
      </c>
      <c r="B105" s="54" t="s">
        <v>100</v>
      </c>
    </row>
    <row r="106" spans="1:1024" s="50" customFormat="1">
      <c r="A106" s="53" t="s">
        <v>101</v>
      </c>
      <c r="B106" s="54" t="s">
        <v>102</v>
      </c>
    </row>
    <row r="107" spans="1:1024" s="50" customFormat="1" ht="24">
      <c r="A107" s="53" t="s">
        <v>103</v>
      </c>
      <c r="B107" s="54" t="s">
        <v>104</v>
      </c>
    </row>
    <row r="108" spans="1:1024" s="50" customFormat="1">
      <c r="A108" s="53" t="s">
        <v>105</v>
      </c>
      <c r="B108" s="54" t="s">
        <v>106</v>
      </c>
    </row>
    <row r="109" spans="1:1024" s="50" customFormat="1">
      <c r="A109" s="53" t="s">
        <v>107</v>
      </c>
      <c r="B109" s="54" t="s">
        <v>108</v>
      </c>
    </row>
    <row r="110" spans="1:1024" s="50" customFormat="1" ht="72">
      <c r="A110" s="55" t="s">
        <v>109</v>
      </c>
      <c r="B110" s="56" t="s">
        <v>110</v>
      </c>
    </row>
  </sheetData>
  <mergeCells count="3112">
    <mergeCell ref="AKC98:AKF98"/>
    <mergeCell ref="AKG98:AKJ98"/>
    <mergeCell ref="AKK98:AKN98"/>
    <mergeCell ref="AKO98:AKR98"/>
    <mergeCell ref="AKS98:AKV98"/>
    <mergeCell ref="AKW98:AKZ98"/>
    <mergeCell ref="ALA98:ALD98"/>
    <mergeCell ref="ALE98:ALH98"/>
    <mergeCell ref="ALI98:ALL98"/>
    <mergeCell ref="ALM98:ALP98"/>
    <mergeCell ref="ALQ98:ALT98"/>
    <mergeCell ref="ALU98:ALX98"/>
    <mergeCell ref="ALY98:AMB98"/>
    <mergeCell ref="AMC98:AMF98"/>
    <mergeCell ref="AMG98:AMJ98"/>
    <mergeCell ref="AHM98:AHP98"/>
    <mergeCell ref="AHQ98:AHT98"/>
    <mergeCell ref="AHU98:AHX98"/>
    <mergeCell ref="AHY98:AIB98"/>
    <mergeCell ref="AIC98:AIF98"/>
    <mergeCell ref="AIG98:AIJ98"/>
    <mergeCell ref="AIK98:AIN98"/>
    <mergeCell ref="AIO98:AIR98"/>
    <mergeCell ref="AIS98:AIV98"/>
    <mergeCell ref="AIW98:AIZ98"/>
    <mergeCell ref="AJA98:AJD98"/>
    <mergeCell ref="AJE98:AJH98"/>
    <mergeCell ref="AJI98:AJL98"/>
    <mergeCell ref="AJM98:AJP98"/>
    <mergeCell ref="AJQ98:AJT98"/>
    <mergeCell ref="AJU98:AJX98"/>
    <mergeCell ref="AJY98:AKB98"/>
    <mergeCell ref="AEW98:AEZ98"/>
    <mergeCell ref="AFA98:AFD98"/>
    <mergeCell ref="AFE98:AFH98"/>
    <mergeCell ref="AFI98:AFL98"/>
    <mergeCell ref="AFM98:AFP98"/>
    <mergeCell ref="AFQ98:AFT98"/>
    <mergeCell ref="AFU98:AFX98"/>
    <mergeCell ref="AFY98:AGB98"/>
    <mergeCell ref="AGC98:AGF98"/>
    <mergeCell ref="AGG98:AGJ98"/>
    <mergeCell ref="AGK98:AGN98"/>
    <mergeCell ref="AGO98:AGR98"/>
    <mergeCell ref="AGS98:AGV98"/>
    <mergeCell ref="AGW98:AGZ98"/>
    <mergeCell ref="AHA98:AHD98"/>
    <mergeCell ref="AHE98:AHH98"/>
    <mergeCell ref="AHI98:AHL98"/>
    <mergeCell ref="ACG98:ACJ98"/>
    <mergeCell ref="ACK98:ACN98"/>
    <mergeCell ref="ACO98:ACR98"/>
    <mergeCell ref="ACS98:ACV98"/>
    <mergeCell ref="ACW98:ACZ98"/>
    <mergeCell ref="ADA98:ADD98"/>
    <mergeCell ref="ADE98:ADH98"/>
    <mergeCell ref="ADI98:ADL98"/>
    <mergeCell ref="ADM98:ADP98"/>
    <mergeCell ref="ADQ98:ADT98"/>
    <mergeCell ref="ADU98:ADX98"/>
    <mergeCell ref="ADY98:AEB98"/>
    <mergeCell ref="AEC98:AEF98"/>
    <mergeCell ref="AEG98:AEJ98"/>
    <mergeCell ref="AEK98:AEN98"/>
    <mergeCell ref="AEO98:AER98"/>
    <mergeCell ref="AES98:AEV98"/>
    <mergeCell ref="ZQ98:ZT98"/>
    <mergeCell ref="ZU98:ZX98"/>
    <mergeCell ref="ZY98:AAB98"/>
    <mergeCell ref="AAC98:AAF98"/>
    <mergeCell ref="AAG98:AAJ98"/>
    <mergeCell ref="AAK98:AAN98"/>
    <mergeCell ref="AAO98:AAR98"/>
    <mergeCell ref="AAS98:AAV98"/>
    <mergeCell ref="AAW98:AAZ98"/>
    <mergeCell ref="ABA98:ABD98"/>
    <mergeCell ref="ABE98:ABH98"/>
    <mergeCell ref="ABI98:ABL98"/>
    <mergeCell ref="ABM98:ABP98"/>
    <mergeCell ref="ABQ98:ABT98"/>
    <mergeCell ref="ABU98:ABX98"/>
    <mergeCell ref="ABY98:ACB98"/>
    <mergeCell ref="ACC98:ACF98"/>
    <mergeCell ref="XA98:XD98"/>
    <mergeCell ref="XE98:XH98"/>
    <mergeCell ref="XI98:XL98"/>
    <mergeCell ref="XM98:XP98"/>
    <mergeCell ref="XQ98:XT98"/>
    <mergeCell ref="XU98:XX98"/>
    <mergeCell ref="XY98:YB98"/>
    <mergeCell ref="YC98:YF98"/>
    <mergeCell ref="YG98:YJ98"/>
    <mergeCell ref="YK98:YN98"/>
    <mergeCell ref="YO98:YR98"/>
    <mergeCell ref="YS98:YV98"/>
    <mergeCell ref="YW98:YZ98"/>
    <mergeCell ref="ZA98:ZD98"/>
    <mergeCell ref="ZE98:ZH98"/>
    <mergeCell ref="ZI98:ZL98"/>
    <mergeCell ref="ZM98:ZP98"/>
    <mergeCell ref="UK98:UN98"/>
    <mergeCell ref="UO98:UR98"/>
    <mergeCell ref="US98:UV98"/>
    <mergeCell ref="UW98:UZ98"/>
    <mergeCell ref="VA98:VD98"/>
    <mergeCell ref="VE98:VH98"/>
    <mergeCell ref="VI98:VL98"/>
    <mergeCell ref="VM98:VP98"/>
    <mergeCell ref="VQ98:VT98"/>
    <mergeCell ref="VU98:VX98"/>
    <mergeCell ref="VY98:WB98"/>
    <mergeCell ref="WC98:WF98"/>
    <mergeCell ref="WG98:WJ98"/>
    <mergeCell ref="WK98:WN98"/>
    <mergeCell ref="WO98:WR98"/>
    <mergeCell ref="WS98:WV98"/>
    <mergeCell ref="WW98:WZ98"/>
    <mergeCell ref="RU98:RX98"/>
    <mergeCell ref="RY98:SB98"/>
    <mergeCell ref="SC98:SF98"/>
    <mergeCell ref="SG98:SJ98"/>
    <mergeCell ref="SK98:SN98"/>
    <mergeCell ref="SO98:SR98"/>
    <mergeCell ref="SS98:SV98"/>
    <mergeCell ref="SW98:SZ98"/>
    <mergeCell ref="TA98:TD98"/>
    <mergeCell ref="TE98:TH98"/>
    <mergeCell ref="TI98:TL98"/>
    <mergeCell ref="TM98:TP98"/>
    <mergeCell ref="TQ98:TT98"/>
    <mergeCell ref="TU98:TX98"/>
    <mergeCell ref="TY98:UB98"/>
    <mergeCell ref="UC98:UF98"/>
    <mergeCell ref="UG98:UJ98"/>
    <mergeCell ref="PE98:PH98"/>
    <mergeCell ref="PI98:PL98"/>
    <mergeCell ref="PM98:PP98"/>
    <mergeCell ref="PQ98:PT98"/>
    <mergeCell ref="PU98:PX98"/>
    <mergeCell ref="PY98:QB98"/>
    <mergeCell ref="QC98:QF98"/>
    <mergeCell ref="QG98:QJ98"/>
    <mergeCell ref="QK98:QN98"/>
    <mergeCell ref="QO98:QR98"/>
    <mergeCell ref="QS98:QV98"/>
    <mergeCell ref="QW98:QZ98"/>
    <mergeCell ref="RA98:RD98"/>
    <mergeCell ref="RE98:RH98"/>
    <mergeCell ref="RI98:RL98"/>
    <mergeCell ref="RM98:RP98"/>
    <mergeCell ref="RQ98:RT98"/>
    <mergeCell ref="MO98:MR98"/>
    <mergeCell ref="MS98:MV98"/>
    <mergeCell ref="MW98:MZ98"/>
    <mergeCell ref="NA98:ND98"/>
    <mergeCell ref="NE98:NH98"/>
    <mergeCell ref="NI98:NL98"/>
    <mergeCell ref="NM98:NP98"/>
    <mergeCell ref="NQ98:NT98"/>
    <mergeCell ref="NU98:NX98"/>
    <mergeCell ref="NY98:OB98"/>
    <mergeCell ref="OC98:OF98"/>
    <mergeCell ref="OG98:OJ98"/>
    <mergeCell ref="OK98:ON98"/>
    <mergeCell ref="OO98:OR98"/>
    <mergeCell ref="OS98:OV98"/>
    <mergeCell ref="OW98:OZ98"/>
    <mergeCell ref="PA98:PD98"/>
    <mergeCell ref="JY98:KB98"/>
    <mergeCell ref="KC98:KF98"/>
    <mergeCell ref="KG98:KJ98"/>
    <mergeCell ref="KK98:KN98"/>
    <mergeCell ref="KO98:KR98"/>
    <mergeCell ref="KS98:KV98"/>
    <mergeCell ref="KW98:KZ98"/>
    <mergeCell ref="LA98:LD98"/>
    <mergeCell ref="LE98:LH98"/>
    <mergeCell ref="LI98:LL98"/>
    <mergeCell ref="LM98:LP98"/>
    <mergeCell ref="LQ98:LT98"/>
    <mergeCell ref="LU98:LX98"/>
    <mergeCell ref="LY98:MB98"/>
    <mergeCell ref="MC98:MF98"/>
    <mergeCell ref="MG98:MJ98"/>
    <mergeCell ref="MK98:MN98"/>
    <mergeCell ref="HI98:HL98"/>
    <mergeCell ref="HM98:HP98"/>
    <mergeCell ref="HQ98:HT98"/>
    <mergeCell ref="HU98:HX98"/>
    <mergeCell ref="HY98:IB98"/>
    <mergeCell ref="IC98:IF98"/>
    <mergeCell ref="IG98:IJ98"/>
    <mergeCell ref="IK98:IN98"/>
    <mergeCell ref="IO98:IR98"/>
    <mergeCell ref="IS98:IV98"/>
    <mergeCell ref="IW98:IZ98"/>
    <mergeCell ref="JA98:JD98"/>
    <mergeCell ref="JE98:JH98"/>
    <mergeCell ref="JI98:JL98"/>
    <mergeCell ref="JM98:JP98"/>
    <mergeCell ref="JQ98:JT98"/>
    <mergeCell ref="JU98:JX98"/>
    <mergeCell ref="ES98:EV98"/>
    <mergeCell ref="EW98:EZ98"/>
    <mergeCell ref="FA98:FD98"/>
    <mergeCell ref="FE98:FH98"/>
    <mergeCell ref="FI98:FL98"/>
    <mergeCell ref="FM98:FP98"/>
    <mergeCell ref="FQ98:FT98"/>
    <mergeCell ref="FU98:FX98"/>
    <mergeCell ref="FY98:GB98"/>
    <mergeCell ref="GC98:GF98"/>
    <mergeCell ref="GG98:GJ98"/>
    <mergeCell ref="GK98:GN98"/>
    <mergeCell ref="GO98:GR98"/>
    <mergeCell ref="GS98:GV98"/>
    <mergeCell ref="GW98:GZ98"/>
    <mergeCell ref="HA98:HD98"/>
    <mergeCell ref="HE98:HH98"/>
    <mergeCell ref="CC98:CF98"/>
    <mergeCell ref="CG98:CJ98"/>
    <mergeCell ref="CK98:CN98"/>
    <mergeCell ref="CO98:CR98"/>
    <mergeCell ref="CS98:CV98"/>
    <mergeCell ref="CW98:CZ98"/>
    <mergeCell ref="DA98:DD98"/>
    <mergeCell ref="DE98:DH98"/>
    <mergeCell ref="DI98:DL98"/>
    <mergeCell ref="DM98:DP98"/>
    <mergeCell ref="DQ98:DT98"/>
    <mergeCell ref="DU98:DX98"/>
    <mergeCell ref="DY98:EB98"/>
    <mergeCell ref="EC98:EF98"/>
    <mergeCell ref="EG98:EJ98"/>
    <mergeCell ref="EK98:EN98"/>
    <mergeCell ref="EO98:ER98"/>
    <mergeCell ref="AKW91:AKZ91"/>
    <mergeCell ref="ALA91:ALD91"/>
    <mergeCell ref="ALE91:ALH91"/>
    <mergeCell ref="ALI91:ALL91"/>
    <mergeCell ref="ALM91:ALP91"/>
    <mergeCell ref="ALQ91:ALT91"/>
    <mergeCell ref="ALU91:ALX91"/>
    <mergeCell ref="ALY91:AMB91"/>
    <mergeCell ref="AMC91:AMF91"/>
    <mergeCell ref="AMG91:AMJ91"/>
    <mergeCell ref="A94:B94"/>
    <mergeCell ref="A96:B96"/>
    <mergeCell ref="A98:D98"/>
    <mergeCell ref="E98:H98"/>
    <mergeCell ref="I98:L98"/>
    <mergeCell ref="M98:P98"/>
    <mergeCell ref="Q98:T98"/>
    <mergeCell ref="U98:X98"/>
    <mergeCell ref="Y98:AB98"/>
    <mergeCell ref="AC98:AF98"/>
    <mergeCell ref="AG98:AJ98"/>
    <mergeCell ref="AK98:AN98"/>
    <mergeCell ref="AO98:AR98"/>
    <mergeCell ref="AS98:AV98"/>
    <mergeCell ref="AW98:AZ98"/>
    <mergeCell ref="BA98:BD98"/>
    <mergeCell ref="BE98:BH98"/>
    <mergeCell ref="BI98:BL98"/>
    <mergeCell ref="BM98:BP98"/>
    <mergeCell ref="BQ98:BT98"/>
    <mergeCell ref="BU98:BX98"/>
    <mergeCell ref="BY98:CB98"/>
    <mergeCell ref="AIG91:AIJ91"/>
    <mergeCell ref="AIK91:AIN91"/>
    <mergeCell ref="AIO91:AIR91"/>
    <mergeCell ref="AIS91:AIV91"/>
    <mergeCell ref="AIW91:AIZ91"/>
    <mergeCell ref="AJA91:AJD91"/>
    <mergeCell ref="AJE91:AJH91"/>
    <mergeCell ref="AJI91:AJL91"/>
    <mergeCell ref="AJM91:AJP91"/>
    <mergeCell ref="AJQ91:AJT91"/>
    <mergeCell ref="AJU91:AJX91"/>
    <mergeCell ref="AJY91:AKB91"/>
    <mergeCell ref="AKC91:AKF91"/>
    <mergeCell ref="AKG91:AKJ91"/>
    <mergeCell ref="AKK91:AKN91"/>
    <mergeCell ref="AKO91:AKR91"/>
    <mergeCell ref="AKS91:AKV91"/>
    <mergeCell ref="AFQ91:AFT91"/>
    <mergeCell ref="AFU91:AFX91"/>
    <mergeCell ref="AFY91:AGB91"/>
    <mergeCell ref="AGC91:AGF91"/>
    <mergeCell ref="AGG91:AGJ91"/>
    <mergeCell ref="AGK91:AGN91"/>
    <mergeCell ref="AGO91:AGR91"/>
    <mergeCell ref="AGS91:AGV91"/>
    <mergeCell ref="AGW91:AGZ91"/>
    <mergeCell ref="AHA91:AHD91"/>
    <mergeCell ref="AHE91:AHH91"/>
    <mergeCell ref="AHI91:AHL91"/>
    <mergeCell ref="AHM91:AHP91"/>
    <mergeCell ref="AHQ91:AHT91"/>
    <mergeCell ref="AHU91:AHX91"/>
    <mergeCell ref="AHY91:AIB91"/>
    <mergeCell ref="AIC91:AIF91"/>
    <mergeCell ref="ADA91:ADD91"/>
    <mergeCell ref="ADE91:ADH91"/>
    <mergeCell ref="ADI91:ADL91"/>
    <mergeCell ref="ADM91:ADP91"/>
    <mergeCell ref="ADQ91:ADT91"/>
    <mergeCell ref="ADU91:ADX91"/>
    <mergeCell ref="ADY91:AEB91"/>
    <mergeCell ref="AEC91:AEF91"/>
    <mergeCell ref="AEG91:AEJ91"/>
    <mergeCell ref="AEK91:AEN91"/>
    <mergeCell ref="AEO91:AER91"/>
    <mergeCell ref="AES91:AEV91"/>
    <mergeCell ref="AEW91:AEZ91"/>
    <mergeCell ref="AFA91:AFD91"/>
    <mergeCell ref="AFE91:AFH91"/>
    <mergeCell ref="AFI91:AFL91"/>
    <mergeCell ref="AFM91:AFP91"/>
    <mergeCell ref="AAK91:AAN91"/>
    <mergeCell ref="AAO91:AAR91"/>
    <mergeCell ref="AAS91:AAV91"/>
    <mergeCell ref="AAW91:AAZ91"/>
    <mergeCell ref="ABA91:ABD91"/>
    <mergeCell ref="ABE91:ABH91"/>
    <mergeCell ref="ABI91:ABL91"/>
    <mergeCell ref="ABM91:ABP91"/>
    <mergeCell ref="ABQ91:ABT91"/>
    <mergeCell ref="ABU91:ABX91"/>
    <mergeCell ref="ABY91:ACB91"/>
    <mergeCell ref="ACC91:ACF91"/>
    <mergeCell ref="ACG91:ACJ91"/>
    <mergeCell ref="ACK91:ACN91"/>
    <mergeCell ref="ACO91:ACR91"/>
    <mergeCell ref="ACS91:ACV91"/>
    <mergeCell ref="ACW91:ACZ91"/>
    <mergeCell ref="XU91:XX91"/>
    <mergeCell ref="XY91:YB91"/>
    <mergeCell ref="YC91:YF91"/>
    <mergeCell ref="YG91:YJ91"/>
    <mergeCell ref="YK91:YN91"/>
    <mergeCell ref="YO91:YR91"/>
    <mergeCell ref="YS91:YV91"/>
    <mergeCell ref="YW91:YZ91"/>
    <mergeCell ref="ZA91:ZD91"/>
    <mergeCell ref="ZE91:ZH91"/>
    <mergeCell ref="ZI91:ZL91"/>
    <mergeCell ref="ZM91:ZP91"/>
    <mergeCell ref="ZQ91:ZT91"/>
    <mergeCell ref="ZU91:ZX91"/>
    <mergeCell ref="ZY91:AAB91"/>
    <mergeCell ref="AAC91:AAF91"/>
    <mergeCell ref="AAG91:AAJ91"/>
    <mergeCell ref="VE91:VH91"/>
    <mergeCell ref="VI91:VL91"/>
    <mergeCell ref="VM91:VP91"/>
    <mergeCell ref="VQ91:VT91"/>
    <mergeCell ref="VU91:VX91"/>
    <mergeCell ref="VY91:WB91"/>
    <mergeCell ref="WC91:WF91"/>
    <mergeCell ref="WG91:WJ91"/>
    <mergeCell ref="WK91:WN91"/>
    <mergeCell ref="WO91:WR91"/>
    <mergeCell ref="WS91:WV91"/>
    <mergeCell ref="WW91:WZ91"/>
    <mergeCell ref="XA91:XD91"/>
    <mergeCell ref="XE91:XH91"/>
    <mergeCell ref="XI91:XL91"/>
    <mergeCell ref="XM91:XP91"/>
    <mergeCell ref="XQ91:XT91"/>
    <mergeCell ref="SO91:SR91"/>
    <mergeCell ref="SS91:SV91"/>
    <mergeCell ref="SW91:SZ91"/>
    <mergeCell ref="TA91:TD91"/>
    <mergeCell ref="TE91:TH91"/>
    <mergeCell ref="TI91:TL91"/>
    <mergeCell ref="TM91:TP91"/>
    <mergeCell ref="TQ91:TT91"/>
    <mergeCell ref="TU91:TX91"/>
    <mergeCell ref="TY91:UB91"/>
    <mergeCell ref="UC91:UF91"/>
    <mergeCell ref="UG91:UJ91"/>
    <mergeCell ref="UK91:UN91"/>
    <mergeCell ref="UO91:UR91"/>
    <mergeCell ref="US91:UV91"/>
    <mergeCell ref="UW91:UZ91"/>
    <mergeCell ref="VA91:VD91"/>
    <mergeCell ref="PY91:QB91"/>
    <mergeCell ref="QC91:QF91"/>
    <mergeCell ref="QG91:QJ91"/>
    <mergeCell ref="QK91:QN91"/>
    <mergeCell ref="QO91:QR91"/>
    <mergeCell ref="QS91:QV91"/>
    <mergeCell ref="QW91:QZ91"/>
    <mergeCell ref="RA91:RD91"/>
    <mergeCell ref="RE91:RH91"/>
    <mergeCell ref="RI91:RL91"/>
    <mergeCell ref="RM91:RP91"/>
    <mergeCell ref="RQ91:RT91"/>
    <mergeCell ref="RU91:RX91"/>
    <mergeCell ref="RY91:SB91"/>
    <mergeCell ref="SC91:SF91"/>
    <mergeCell ref="SG91:SJ91"/>
    <mergeCell ref="SK91:SN91"/>
    <mergeCell ref="NI91:NL91"/>
    <mergeCell ref="NM91:NP91"/>
    <mergeCell ref="NQ91:NT91"/>
    <mergeCell ref="NU91:NX91"/>
    <mergeCell ref="NY91:OB91"/>
    <mergeCell ref="OC91:OF91"/>
    <mergeCell ref="OG91:OJ91"/>
    <mergeCell ref="OK91:ON91"/>
    <mergeCell ref="OO91:OR91"/>
    <mergeCell ref="OS91:OV91"/>
    <mergeCell ref="OW91:OZ91"/>
    <mergeCell ref="PA91:PD91"/>
    <mergeCell ref="PE91:PH91"/>
    <mergeCell ref="PI91:PL91"/>
    <mergeCell ref="PM91:PP91"/>
    <mergeCell ref="PQ91:PT91"/>
    <mergeCell ref="PU91:PX91"/>
    <mergeCell ref="KS91:KV91"/>
    <mergeCell ref="KW91:KZ91"/>
    <mergeCell ref="LA91:LD91"/>
    <mergeCell ref="LE91:LH91"/>
    <mergeCell ref="LI91:LL91"/>
    <mergeCell ref="LM91:LP91"/>
    <mergeCell ref="LQ91:LT91"/>
    <mergeCell ref="LU91:LX91"/>
    <mergeCell ref="LY91:MB91"/>
    <mergeCell ref="MC91:MF91"/>
    <mergeCell ref="MG91:MJ91"/>
    <mergeCell ref="MK91:MN91"/>
    <mergeCell ref="MO91:MR91"/>
    <mergeCell ref="MS91:MV91"/>
    <mergeCell ref="MW91:MZ91"/>
    <mergeCell ref="NA91:ND91"/>
    <mergeCell ref="NE91:NH91"/>
    <mergeCell ref="IC91:IF91"/>
    <mergeCell ref="IG91:IJ91"/>
    <mergeCell ref="IK91:IN91"/>
    <mergeCell ref="IO91:IR91"/>
    <mergeCell ref="IS91:IV91"/>
    <mergeCell ref="IW91:IZ91"/>
    <mergeCell ref="JA91:JD91"/>
    <mergeCell ref="JE91:JH91"/>
    <mergeCell ref="JI91:JL91"/>
    <mergeCell ref="JM91:JP91"/>
    <mergeCell ref="JQ91:JT91"/>
    <mergeCell ref="JU91:JX91"/>
    <mergeCell ref="JY91:KB91"/>
    <mergeCell ref="KC91:KF91"/>
    <mergeCell ref="KG91:KJ91"/>
    <mergeCell ref="KK91:KN91"/>
    <mergeCell ref="KO91:KR91"/>
    <mergeCell ref="FM91:FP91"/>
    <mergeCell ref="FQ91:FT91"/>
    <mergeCell ref="FU91:FX91"/>
    <mergeCell ref="FY91:GB91"/>
    <mergeCell ref="GC91:GF91"/>
    <mergeCell ref="GG91:GJ91"/>
    <mergeCell ref="GK91:GN91"/>
    <mergeCell ref="GO91:GR91"/>
    <mergeCell ref="GS91:GV91"/>
    <mergeCell ref="GW91:GZ91"/>
    <mergeCell ref="HA91:HD91"/>
    <mergeCell ref="HE91:HH91"/>
    <mergeCell ref="HI91:HL91"/>
    <mergeCell ref="HM91:HP91"/>
    <mergeCell ref="HQ91:HT91"/>
    <mergeCell ref="HU91:HX91"/>
    <mergeCell ref="HY91:IB91"/>
    <mergeCell ref="CW91:CZ91"/>
    <mergeCell ref="DA91:DD91"/>
    <mergeCell ref="DE91:DH91"/>
    <mergeCell ref="DI91:DL91"/>
    <mergeCell ref="DM91:DP91"/>
    <mergeCell ref="DQ91:DT91"/>
    <mergeCell ref="DU91:DX91"/>
    <mergeCell ref="DY91:EB91"/>
    <mergeCell ref="EC91:EF91"/>
    <mergeCell ref="EG91:EJ91"/>
    <mergeCell ref="EK91:EN91"/>
    <mergeCell ref="EO91:ER91"/>
    <mergeCell ref="ES91:EV91"/>
    <mergeCell ref="EW91:EZ91"/>
    <mergeCell ref="FA91:FD91"/>
    <mergeCell ref="FE91:FH91"/>
    <mergeCell ref="FI91:FL91"/>
    <mergeCell ref="ALU83:ALW83"/>
    <mergeCell ref="ALX83:ALZ83"/>
    <mergeCell ref="AMA83:AMC83"/>
    <mergeCell ref="AMD83:AMF83"/>
    <mergeCell ref="AMG83:AMI83"/>
    <mergeCell ref="A86:B86"/>
    <mergeCell ref="A89:B89"/>
    <mergeCell ref="A91:D91"/>
    <mergeCell ref="E91:H91"/>
    <mergeCell ref="I91:L91"/>
    <mergeCell ref="M91:P91"/>
    <mergeCell ref="Q91:T91"/>
    <mergeCell ref="U91:X91"/>
    <mergeCell ref="Y91:AB91"/>
    <mergeCell ref="AC91:AF91"/>
    <mergeCell ref="AG91:AJ91"/>
    <mergeCell ref="AK91:AN91"/>
    <mergeCell ref="AO91:AR91"/>
    <mergeCell ref="AS91:AV91"/>
    <mergeCell ref="AW91:AZ91"/>
    <mergeCell ref="BA91:BD91"/>
    <mergeCell ref="BE91:BH91"/>
    <mergeCell ref="BI91:BL91"/>
    <mergeCell ref="BM91:BP91"/>
    <mergeCell ref="BQ91:BT91"/>
    <mergeCell ref="BU91:BX91"/>
    <mergeCell ref="BY91:CB91"/>
    <mergeCell ref="CC91:CF91"/>
    <mergeCell ref="CG91:CJ91"/>
    <mergeCell ref="CK91:CN91"/>
    <mergeCell ref="CO91:CR91"/>
    <mergeCell ref="CS91:CV91"/>
    <mergeCell ref="AJV83:AJX83"/>
    <mergeCell ref="AJY83:AKA83"/>
    <mergeCell ref="AKB83:AKD83"/>
    <mergeCell ref="AKE83:AKG83"/>
    <mergeCell ref="AKH83:AKJ83"/>
    <mergeCell ref="AKK83:AKM83"/>
    <mergeCell ref="AKN83:AKP83"/>
    <mergeCell ref="AKQ83:AKS83"/>
    <mergeCell ref="AKT83:AKV83"/>
    <mergeCell ref="AKW83:AKY83"/>
    <mergeCell ref="AKZ83:ALB83"/>
    <mergeCell ref="ALC83:ALE83"/>
    <mergeCell ref="ALF83:ALH83"/>
    <mergeCell ref="ALI83:ALK83"/>
    <mergeCell ref="ALL83:ALN83"/>
    <mergeCell ref="ALO83:ALQ83"/>
    <mergeCell ref="ALR83:ALT83"/>
    <mergeCell ref="AHW83:AHY83"/>
    <mergeCell ref="AHZ83:AIB83"/>
    <mergeCell ref="AIC83:AIE83"/>
    <mergeCell ref="AIF83:AIH83"/>
    <mergeCell ref="AII83:AIK83"/>
    <mergeCell ref="AIL83:AIN83"/>
    <mergeCell ref="AIO83:AIQ83"/>
    <mergeCell ref="AIR83:AIT83"/>
    <mergeCell ref="AIU83:AIW83"/>
    <mergeCell ref="AIX83:AIZ83"/>
    <mergeCell ref="AJA83:AJC83"/>
    <mergeCell ref="AJD83:AJF83"/>
    <mergeCell ref="AJG83:AJI83"/>
    <mergeCell ref="AJJ83:AJL83"/>
    <mergeCell ref="AJM83:AJO83"/>
    <mergeCell ref="AJP83:AJR83"/>
    <mergeCell ref="AJS83:AJU83"/>
    <mergeCell ref="AFX83:AFZ83"/>
    <mergeCell ref="AGA83:AGC83"/>
    <mergeCell ref="AGD83:AGF83"/>
    <mergeCell ref="AGG83:AGI83"/>
    <mergeCell ref="AGJ83:AGL83"/>
    <mergeCell ref="AGM83:AGO83"/>
    <mergeCell ref="AGP83:AGR83"/>
    <mergeCell ref="AGS83:AGU83"/>
    <mergeCell ref="AGV83:AGX83"/>
    <mergeCell ref="AGY83:AHA83"/>
    <mergeCell ref="AHB83:AHD83"/>
    <mergeCell ref="AHE83:AHG83"/>
    <mergeCell ref="AHH83:AHJ83"/>
    <mergeCell ref="AHK83:AHM83"/>
    <mergeCell ref="AHN83:AHP83"/>
    <mergeCell ref="AHQ83:AHS83"/>
    <mergeCell ref="AHT83:AHV83"/>
    <mergeCell ref="ADY83:AEA83"/>
    <mergeCell ref="AEB83:AED83"/>
    <mergeCell ref="AEE83:AEG83"/>
    <mergeCell ref="AEH83:AEJ83"/>
    <mergeCell ref="AEK83:AEM83"/>
    <mergeCell ref="AEN83:AEP83"/>
    <mergeCell ref="AEQ83:AES83"/>
    <mergeCell ref="AET83:AEV83"/>
    <mergeCell ref="AEW83:AEY83"/>
    <mergeCell ref="AEZ83:AFB83"/>
    <mergeCell ref="AFC83:AFE83"/>
    <mergeCell ref="AFF83:AFH83"/>
    <mergeCell ref="AFI83:AFK83"/>
    <mergeCell ref="AFL83:AFN83"/>
    <mergeCell ref="AFO83:AFQ83"/>
    <mergeCell ref="AFR83:AFT83"/>
    <mergeCell ref="AFU83:AFW83"/>
    <mergeCell ref="ABZ83:ACB83"/>
    <mergeCell ref="ACC83:ACE83"/>
    <mergeCell ref="ACF83:ACH83"/>
    <mergeCell ref="ACI83:ACK83"/>
    <mergeCell ref="ACL83:ACN83"/>
    <mergeCell ref="ACO83:ACQ83"/>
    <mergeCell ref="ACR83:ACT83"/>
    <mergeCell ref="ACU83:ACW83"/>
    <mergeCell ref="ACX83:ACZ83"/>
    <mergeCell ref="ADA83:ADC83"/>
    <mergeCell ref="ADD83:ADF83"/>
    <mergeCell ref="ADG83:ADI83"/>
    <mergeCell ref="ADJ83:ADL83"/>
    <mergeCell ref="ADM83:ADO83"/>
    <mergeCell ref="ADP83:ADR83"/>
    <mergeCell ref="ADS83:ADU83"/>
    <mergeCell ref="ADV83:ADX83"/>
    <mergeCell ref="AAA83:AAC83"/>
    <mergeCell ref="AAD83:AAF83"/>
    <mergeCell ref="AAG83:AAI83"/>
    <mergeCell ref="AAJ83:AAL83"/>
    <mergeCell ref="AAM83:AAO83"/>
    <mergeCell ref="AAP83:AAR83"/>
    <mergeCell ref="AAS83:AAU83"/>
    <mergeCell ref="AAV83:AAX83"/>
    <mergeCell ref="AAY83:ABA83"/>
    <mergeCell ref="ABB83:ABD83"/>
    <mergeCell ref="ABE83:ABG83"/>
    <mergeCell ref="ABH83:ABJ83"/>
    <mergeCell ref="ABK83:ABM83"/>
    <mergeCell ref="ABN83:ABP83"/>
    <mergeCell ref="ABQ83:ABS83"/>
    <mergeCell ref="ABT83:ABV83"/>
    <mergeCell ref="ABW83:ABY83"/>
    <mergeCell ref="YB83:YD83"/>
    <mergeCell ref="YE83:YG83"/>
    <mergeCell ref="YH83:YJ83"/>
    <mergeCell ref="YK83:YM83"/>
    <mergeCell ref="YN83:YP83"/>
    <mergeCell ref="YQ83:YS83"/>
    <mergeCell ref="YT83:YV83"/>
    <mergeCell ref="YW83:YY83"/>
    <mergeCell ref="YZ83:ZB83"/>
    <mergeCell ref="ZC83:ZE83"/>
    <mergeCell ref="ZF83:ZH83"/>
    <mergeCell ref="ZI83:ZK83"/>
    <mergeCell ref="ZL83:ZN83"/>
    <mergeCell ref="ZO83:ZQ83"/>
    <mergeCell ref="ZR83:ZT83"/>
    <mergeCell ref="ZU83:ZW83"/>
    <mergeCell ref="ZX83:ZZ83"/>
    <mergeCell ref="WC83:WE83"/>
    <mergeCell ref="WF83:WH83"/>
    <mergeCell ref="WI83:WK83"/>
    <mergeCell ref="WL83:WN83"/>
    <mergeCell ref="WO83:WQ83"/>
    <mergeCell ref="WR83:WT83"/>
    <mergeCell ref="WU83:WW83"/>
    <mergeCell ref="WX83:WZ83"/>
    <mergeCell ref="XA83:XC83"/>
    <mergeCell ref="XD83:XF83"/>
    <mergeCell ref="XG83:XI83"/>
    <mergeCell ref="XJ83:XL83"/>
    <mergeCell ref="XM83:XO83"/>
    <mergeCell ref="XP83:XR83"/>
    <mergeCell ref="XS83:XU83"/>
    <mergeCell ref="XV83:XX83"/>
    <mergeCell ref="XY83:YA83"/>
    <mergeCell ref="UD83:UF83"/>
    <mergeCell ref="UG83:UI83"/>
    <mergeCell ref="UJ83:UL83"/>
    <mergeCell ref="UM83:UO83"/>
    <mergeCell ref="UP83:UR83"/>
    <mergeCell ref="US83:UU83"/>
    <mergeCell ref="UV83:UX83"/>
    <mergeCell ref="UY83:VA83"/>
    <mergeCell ref="VB83:VD83"/>
    <mergeCell ref="VE83:VG83"/>
    <mergeCell ref="VH83:VJ83"/>
    <mergeCell ref="VK83:VM83"/>
    <mergeCell ref="VN83:VP83"/>
    <mergeCell ref="VQ83:VS83"/>
    <mergeCell ref="VT83:VV83"/>
    <mergeCell ref="VW83:VY83"/>
    <mergeCell ref="VZ83:WB83"/>
    <mergeCell ref="SE83:SG83"/>
    <mergeCell ref="SH83:SJ83"/>
    <mergeCell ref="SK83:SM83"/>
    <mergeCell ref="SN83:SP83"/>
    <mergeCell ref="SQ83:SS83"/>
    <mergeCell ref="ST83:SV83"/>
    <mergeCell ref="SW83:SY83"/>
    <mergeCell ref="SZ83:TB83"/>
    <mergeCell ref="TC83:TE83"/>
    <mergeCell ref="TF83:TH83"/>
    <mergeCell ref="TI83:TK83"/>
    <mergeCell ref="TL83:TN83"/>
    <mergeCell ref="TO83:TQ83"/>
    <mergeCell ref="TR83:TT83"/>
    <mergeCell ref="TU83:TW83"/>
    <mergeCell ref="TX83:TZ83"/>
    <mergeCell ref="UA83:UC83"/>
    <mergeCell ref="QF83:QH83"/>
    <mergeCell ref="QI83:QK83"/>
    <mergeCell ref="QL83:QN83"/>
    <mergeCell ref="QO83:QQ83"/>
    <mergeCell ref="QR83:QT83"/>
    <mergeCell ref="QU83:QW83"/>
    <mergeCell ref="QX83:QZ83"/>
    <mergeCell ref="RA83:RC83"/>
    <mergeCell ref="RD83:RF83"/>
    <mergeCell ref="RG83:RI83"/>
    <mergeCell ref="RJ83:RL83"/>
    <mergeCell ref="RM83:RO83"/>
    <mergeCell ref="RP83:RR83"/>
    <mergeCell ref="RS83:RU83"/>
    <mergeCell ref="RV83:RX83"/>
    <mergeCell ref="RY83:SA83"/>
    <mergeCell ref="SB83:SD83"/>
    <mergeCell ref="OG83:OI83"/>
    <mergeCell ref="OJ83:OL83"/>
    <mergeCell ref="OM83:OO83"/>
    <mergeCell ref="OP83:OR83"/>
    <mergeCell ref="OS83:OU83"/>
    <mergeCell ref="OV83:OX83"/>
    <mergeCell ref="OY83:PA83"/>
    <mergeCell ref="PB83:PD83"/>
    <mergeCell ref="PE83:PG83"/>
    <mergeCell ref="PH83:PJ83"/>
    <mergeCell ref="PK83:PM83"/>
    <mergeCell ref="PN83:PP83"/>
    <mergeCell ref="PQ83:PS83"/>
    <mergeCell ref="PT83:PV83"/>
    <mergeCell ref="PW83:PY83"/>
    <mergeCell ref="PZ83:QB83"/>
    <mergeCell ref="QC83:QE83"/>
    <mergeCell ref="MH83:MJ83"/>
    <mergeCell ref="MK83:MM83"/>
    <mergeCell ref="MN83:MP83"/>
    <mergeCell ref="MQ83:MS83"/>
    <mergeCell ref="MT83:MV83"/>
    <mergeCell ref="MW83:MY83"/>
    <mergeCell ref="MZ83:NB83"/>
    <mergeCell ref="NC83:NE83"/>
    <mergeCell ref="NF83:NH83"/>
    <mergeCell ref="NI83:NK83"/>
    <mergeCell ref="NL83:NN83"/>
    <mergeCell ref="NO83:NQ83"/>
    <mergeCell ref="NR83:NT83"/>
    <mergeCell ref="NU83:NW83"/>
    <mergeCell ref="NX83:NZ83"/>
    <mergeCell ref="OA83:OC83"/>
    <mergeCell ref="OD83:OF83"/>
    <mergeCell ref="KI83:KK83"/>
    <mergeCell ref="KL83:KN83"/>
    <mergeCell ref="KO83:KQ83"/>
    <mergeCell ref="KR83:KT83"/>
    <mergeCell ref="KU83:KW83"/>
    <mergeCell ref="KX83:KZ83"/>
    <mergeCell ref="LA83:LC83"/>
    <mergeCell ref="LD83:LF83"/>
    <mergeCell ref="LG83:LI83"/>
    <mergeCell ref="LJ83:LL83"/>
    <mergeCell ref="LM83:LO83"/>
    <mergeCell ref="LP83:LR83"/>
    <mergeCell ref="LS83:LU83"/>
    <mergeCell ref="LV83:LX83"/>
    <mergeCell ref="LY83:MA83"/>
    <mergeCell ref="MB83:MD83"/>
    <mergeCell ref="ME83:MG83"/>
    <mergeCell ref="IJ83:IL83"/>
    <mergeCell ref="IM83:IO83"/>
    <mergeCell ref="IP83:IR83"/>
    <mergeCell ref="IS83:IU83"/>
    <mergeCell ref="IV83:IX83"/>
    <mergeCell ref="IY83:JA83"/>
    <mergeCell ref="JB83:JD83"/>
    <mergeCell ref="JE83:JG83"/>
    <mergeCell ref="JH83:JJ83"/>
    <mergeCell ref="JK83:JM83"/>
    <mergeCell ref="JN83:JP83"/>
    <mergeCell ref="JQ83:JS83"/>
    <mergeCell ref="JT83:JV83"/>
    <mergeCell ref="JW83:JY83"/>
    <mergeCell ref="JZ83:KB83"/>
    <mergeCell ref="KC83:KE83"/>
    <mergeCell ref="KF83:KH83"/>
    <mergeCell ref="GK83:GM83"/>
    <mergeCell ref="GN83:GP83"/>
    <mergeCell ref="GQ83:GS83"/>
    <mergeCell ref="GT83:GV83"/>
    <mergeCell ref="GW83:GY83"/>
    <mergeCell ref="GZ83:HB83"/>
    <mergeCell ref="HC83:HE83"/>
    <mergeCell ref="HF83:HH83"/>
    <mergeCell ref="HI83:HK83"/>
    <mergeCell ref="HL83:HN83"/>
    <mergeCell ref="HO83:HQ83"/>
    <mergeCell ref="HR83:HT83"/>
    <mergeCell ref="HU83:HW83"/>
    <mergeCell ref="HX83:HZ83"/>
    <mergeCell ref="IA83:IC83"/>
    <mergeCell ref="ID83:IF83"/>
    <mergeCell ref="IG83:II83"/>
    <mergeCell ref="EL83:EN83"/>
    <mergeCell ref="EO83:EQ83"/>
    <mergeCell ref="ER83:ET83"/>
    <mergeCell ref="EU83:EW83"/>
    <mergeCell ref="EX83:EZ83"/>
    <mergeCell ref="FA83:FC83"/>
    <mergeCell ref="FD83:FF83"/>
    <mergeCell ref="FG83:FI83"/>
    <mergeCell ref="FJ83:FL83"/>
    <mergeCell ref="FM83:FO83"/>
    <mergeCell ref="FP83:FR83"/>
    <mergeCell ref="FS83:FU83"/>
    <mergeCell ref="FV83:FX83"/>
    <mergeCell ref="FY83:GA83"/>
    <mergeCell ref="GB83:GD83"/>
    <mergeCell ref="GE83:GG83"/>
    <mergeCell ref="GH83:GJ83"/>
    <mergeCell ref="CM83:CO83"/>
    <mergeCell ref="CP83:CR83"/>
    <mergeCell ref="CS83:CU83"/>
    <mergeCell ref="CV83:CX83"/>
    <mergeCell ref="CY83:DA83"/>
    <mergeCell ref="DB83:DD83"/>
    <mergeCell ref="DE83:DG83"/>
    <mergeCell ref="DH83:DJ83"/>
    <mergeCell ref="DK83:DM83"/>
    <mergeCell ref="DN83:DP83"/>
    <mergeCell ref="DQ83:DS83"/>
    <mergeCell ref="DT83:DV83"/>
    <mergeCell ref="DW83:DY83"/>
    <mergeCell ref="DZ83:EB83"/>
    <mergeCell ref="EC83:EE83"/>
    <mergeCell ref="EF83:EH83"/>
    <mergeCell ref="EI83:EK83"/>
    <mergeCell ref="AMG78:AMI78"/>
    <mergeCell ref="A80:B80"/>
    <mergeCell ref="A83:B83"/>
    <mergeCell ref="D83:F83"/>
    <mergeCell ref="G83:I83"/>
    <mergeCell ref="J83:L83"/>
    <mergeCell ref="M83:O83"/>
    <mergeCell ref="P83:R83"/>
    <mergeCell ref="S83:U83"/>
    <mergeCell ref="V83:X83"/>
    <mergeCell ref="Y83:AA83"/>
    <mergeCell ref="AB83:AD83"/>
    <mergeCell ref="AE83:AG83"/>
    <mergeCell ref="AH83:AJ83"/>
    <mergeCell ref="AK83:AM83"/>
    <mergeCell ref="AN83:AP83"/>
    <mergeCell ref="AQ83:AS83"/>
    <mergeCell ref="AT83:AV83"/>
    <mergeCell ref="AW83:AY83"/>
    <mergeCell ref="AZ83:BB83"/>
    <mergeCell ref="BC83:BE83"/>
    <mergeCell ref="BF83:BH83"/>
    <mergeCell ref="BI83:BK83"/>
    <mergeCell ref="BL83:BN83"/>
    <mergeCell ref="BO83:BQ83"/>
    <mergeCell ref="BR83:BT83"/>
    <mergeCell ref="BU83:BW83"/>
    <mergeCell ref="BX83:BZ83"/>
    <mergeCell ref="CA83:CC83"/>
    <mergeCell ref="CD83:CF83"/>
    <mergeCell ref="CG83:CI83"/>
    <mergeCell ref="CJ83:CL83"/>
    <mergeCell ref="AKH78:AKJ78"/>
    <mergeCell ref="AKK78:AKM78"/>
    <mergeCell ref="AKN78:AKP78"/>
    <mergeCell ref="AKQ78:AKS78"/>
    <mergeCell ref="AKT78:AKV78"/>
    <mergeCell ref="AKW78:AKY78"/>
    <mergeCell ref="AKZ78:ALB78"/>
    <mergeCell ref="ALC78:ALE78"/>
    <mergeCell ref="ALF78:ALH78"/>
    <mergeCell ref="ALI78:ALK78"/>
    <mergeCell ref="ALL78:ALN78"/>
    <mergeCell ref="ALO78:ALQ78"/>
    <mergeCell ref="ALR78:ALT78"/>
    <mergeCell ref="ALU78:ALW78"/>
    <mergeCell ref="ALX78:ALZ78"/>
    <mergeCell ref="AMA78:AMC78"/>
    <mergeCell ref="AMD78:AMF78"/>
    <mergeCell ref="AII78:AIK78"/>
    <mergeCell ref="AIL78:AIN78"/>
    <mergeCell ref="AIO78:AIQ78"/>
    <mergeCell ref="AIR78:AIT78"/>
    <mergeCell ref="AIU78:AIW78"/>
    <mergeCell ref="AIX78:AIZ78"/>
    <mergeCell ref="AJA78:AJC78"/>
    <mergeCell ref="AJD78:AJF78"/>
    <mergeCell ref="AJG78:AJI78"/>
    <mergeCell ref="AJJ78:AJL78"/>
    <mergeCell ref="AJM78:AJO78"/>
    <mergeCell ref="AJP78:AJR78"/>
    <mergeCell ref="AJS78:AJU78"/>
    <mergeCell ref="AJV78:AJX78"/>
    <mergeCell ref="AJY78:AKA78"/>
    <mergeCell ref="AKB78:AKD78"/>
    <mergeCell ref="AKE78:AKG78"/>
    <mergeCell ref="AGJ78:AGL78"/>
    <mergeCell ref="AGM78:AGO78"/>
    <mergeCell ref="AGP78:AGR78"/>
    <mergeCell ref="AGS78:AGU78"/>
    <mergeCell ref="AGV78:AGX78"/>
    <mergeCell ref="AGY78:AHA78"/>
    <mergeCell ref="AHB78:AHD78"/>
    <mergeCell ref="AHE78:AHG78"/>
    <mergeCell ref="AHH78:AHJ78"/>
    <mergeCell ref="AHK78:AHM78"/>
    <mergeCell ref="AHN78:AHP78"/>
    <mergeCell ref="AHQ78:AHS78"/>
    <mergeCell ref="AHT78:AHV78"/>
    <mergeCell ref="AHW78:AHY78"/>
    <mergeCell ref="AHZ78:AIB78"/>
    <mergeCell ref="AIC78:AIE78"/>
    <mergeCell ref="AIF78:AIH78"/>
    <mergeCell ref="AEK78:AEM78"/>
    <mergeCell ref="AEN78:AEP78"/>
    <mergeCell ref="AEQ78:AES78"/>
    <mergeCell ref="AET78:AEV78"/>
    <mergeCell ref="AEW78:AEY78"/>
    <mergeCell ref="AEZ78:AFB78"/>
    <mergeCell ref="AFC78:AFE78"/>
    <mergeCell ref="AFF78:AFH78"/>
    <mergeCell ref="AFI78:AFK78"/>
    <mergeCell ref="AFL78:AFN78"/>
    <mergeCell ref="AFO78:AFQ78"/>
    <mergeCell ref="AFR78:AFT78"/>
    <mergeCell ref="AFU78:AFW78"/>
    <mergeCell ref="AFX78:AFZ78"/>
    <mergeCell ref="AGA78:AGC78"/>
    <mergeCell ref="AGD78:AGF78"/>
    <mergeCell ref="AGG78:AGI78"/>
    <mergeCell ref="ACL78:ACN78"/>
    <mergeCell ref="ACO78:ACQ78"/>
    <mergeCell ref="ACR78:ACT78"/>
    <mergeCell ref="ACU78:ACW78"/>
    <mergeCell ref="ACX78:ACZ78"/>
    <mergeCell ref="ADA78:ADC78"/>
    <mergeCell ref="ADD78:ADF78"/>
    <mergeCell ref="ADG78:ADI78"/>
    <mergeCell ref="ADJ78:ADL78"/>
    <mergeCell ref="ADM78:ADO78"/>
    <mergeCell ref="ADP78:ADR78"/>
    <mergeCell ref="ADS78:ADU78"/>
    <mergeCell ref="ADV78:ADX78"/>
    <mergeCell ref="ADY78:AEA78"/>
    <mergeCell ref="AEB78:AED78"/>
    <mergeCell ref="AEE78:AEG78"/>
    <mergeCell ref="AEH78:AEJ78"/>
    <mergeCell ref="AAM78:AAO78"/>
    <mergeCell ref="AAP78:AAR78"/>
    <mergeCell ref="AAS78:AAU78"/>
    <mergeCell ref="AAV78:AAX78"/>
    <mergeCell ref="AAY78:ABA78"/>
    <mergeCell ref="ABB78:ABD78"/>
    <mergeCell ref="ABE78:ABG78"/>
    <mergeCell ref="ABH78:ABJ78"/>
    <mergeCell ref="ABK78:ABM78"/>
    <mergeCell ref="ABN78:ABP78"/>
    <mergeCell ref="ABQ78:ABS78"/>
    <mergeCell ref="ABT78:ABV78"/>
    <mergeCell ref="ABW78:ABY78"/>
    <mergeCell ref="ABZ78:ACB78"/>
    <mergeCell ref="ACC78:ACE78"/>
    <mergeCell ref="ACF78:ACH78"/>
    <mergeCell ref="ACI78:ACK78"/>
    <mergeCell ref="YN78:YP78"/>
    <mergeCell ref="YQ78:YS78"/>
    <mergeCell ref="YT78:YV78"/>
    <mergeCell ref="YW78:YY78"/>
    <mergeCell ref="YZ78:ZB78"/>
    <mergeCell ref="ZC78:ZE78"/>
    <mergeCell ref="ZF78:ZH78"/>
    <mergeCell ref="ZI78:ZK78"/>
    <mergeCell ref="ZL78:ZN78"/>
    <mergeCell ref="ZO78:ZQ78"/>
    <mergeCell ref="ZR78:ZT78"/>
    <mergeCell ref="ZU78:ZW78"/>
    <mergeCell ref="ZX78:ZZ78"/>
    <mergeCell ref="AAA78:AAC78"/>
    <mergeCell ref="AAD78:AAF78"/>
    <mergeCell ref="AAG78:AAI78"/>
    <mergeCell ref="AAJ78:AAL78"/>
    <mergeCell ref="WO78:WQ78"/>
    <mergeCell ref="WR78:WT78"/>
    <mergeCell ref="WU78:WW78"/>
    <mergeCell ref="WX78:WZ78"/>
    <mergeCell ref="XA78:XC78"/>
    <mergeCell ref="XD78:XF78"/>
    <mergeCell ref="XG78:XI78"/>
    <mergeCell ref="XJ78:XL78"/>
    <mergeCell ref="XM78:XO78"/>
    <mergeCell ref="XP78:XR78"/>
    <mergeCell ref="XS78:XU78"/>
    <mergeCell ref="XV78:XX78"/>
    <mergeCell ref="XY78:YA78"/>
    <mergeCell ref="YB78:YD78"/>
    <mergeCell ref="YE78:YG78"/>
    <mergeCell ref="YH78:YJ78"/>
    <mergeCell ref="YK78:YM78"/>
    <mergeCell ref="UP78:UR78"/>
    <mergeCell ref="US78:UU78"/>
    <mergeCell ref="UV78:UX78"/>
    <mergeCell ref="UY78:VA78"/>
    <mergeCell ref="VB78:VD78"/>
    <mergeCell ref="VE78:VG78"/>
    <mergeCell ref="VH78:VJ78"/>
    <mergeCell ref="VK78:VM78"/>
    <mergeCell ref="VN78:VP78"/>
    <mergeCell ref="VQ78:VS78"/>
    <mergeCell ref="VT78:VV78"/>
    <mergeCell ref="VW78:VY78"/>
    <mergeCell ref="VZ78:WB78"/>
    <mergeCell ref="WC78:WE78"/>
    <mergeCell ref="WF78:WH78"/>
    <mergeCell ref="WI78:WK78"/>
    <mergeCell ref="WL78:WN78"/>
    <mergeCell ref="SQ78:SS78"/>
    <mergeCell ref="ST78:SV78"/>
    <mergeCell ref="SW78:SY78"/>
    <mergeCell ref="SZ78:TB78"/>
    <mergeCell ref="TC78:TE78"/>
    <mergeCell ref="TF78:TH78"/>
    <mergeCell ref="TI78:TK78"/>
    <mergeCell ref="TL78:TN78"/>
    <mergeCell ref="TO78:TQ78"/>
    <mergeCell ref="TR78:TT78"/>
    <mergeCell ref="TU78:TW78"/>
    <mergeCell ref="TX78:TZ78"/>
    <mergeCell ref="UA78:UC78"/>
    <mergeCell ref="UD78:UF78"/>
    <mergeCell ref="UG78:UI78"/>
    <mergeCell ref="UJ78:UL78"/>
    <mergeCell ref="UM78:UO78"/>
    <mergeCell ref="QR78:QT78"/>
    <mergeCell ref="QU78:QW78"/>
    <mergeCell ref="QX78:QZ78"/>
    <mergeCell ref="RA78:RC78"/>
    <mergeCell ref="RD78:RF78"/>
    <mergeCell ref="RG78:RI78"/>
    <mergeCell ref="RJ78:RL78"/>
    <mergeCell ref="RM78:RO78"/>
    <mergeCell ref="RP78:RR78"/>
    <mergeCell ref="RS78:RU78"/>
    <mergeCell ref="RV78:RX78"/>
    <mergeCell ref="RY78:SA78"/>
    <mergeCell ref="SB78:SD78"/>
    <mergeCell ref="SE78:SG78"/>
    <mergeCell ref="SH78:SJ78"/>
    <mergeCell ref="SK78:SM78"/>
    <mergeCell ref="SN78:SP78"/>
    <mergeCell ref="OS78:OU78"/>
    <mergeCell ref="OV78:OX78"/>
    <mergeCell ref="OY78:PA78"/>
    <mergeCell ref="PB78:PD78"/>
    <mergeCell ref="PE78:PG78"/>
    <mergeCell ref="PH78:PJ78"/>
    <mergeCell ref="PK78:PM78"/>
    <mergeCell ref="PN78:PP78"/>
    <mergeCell ref="PQ78:PS78"/>
    <mergeCell ref="PT78:PV78"/>
    <mergeCell ref="PW78:PY78"/>
    <mergeCell ref="PZ78:QB78"/>
    <mergeCell ref="QC78:QE78"/>
    <mergeCell ref="QF78:QH78"/>
    <mergeCell ref="QI78:QK78"/>
    <mergeCell ref="QL78:QN78"/>
    <mergeCell ref="QO78:QQ78"/>
    <mergeCell ref="MT78:MV78"/>
    <mergeCell ref="MW78:MY78"/>
    <mergeCell ref="MZ78:NB78"/>
    <mergeCell ref="NC78:NE78"/>
    <mergeCell ref="NF78:NH78"/>
    <mergeCell ref="NI78:NK78"/>
    <mergeCell ref="NL78:NN78"/>
    <mergeCell ref="NO78:NQ78"/>
    <mergeCell ref="NR78:NT78"/>
    <mergeCell ref="NU78:NW78"/>
    <mergeCell ref="NX78:NZ78"/>
    <mergeCell ref="OA78:OC78"/>
    <mergeCell ref="OD78:OF78"/>
    <mergeCell ref="OG78:OI78"/>
    <mergeCell ref="OJ78:OL78"/>
    <mergeCell ref="OM78:OO78"/>
    <mergeCell ref="OP78:OR78"/>
    <mergeCell ref="KU78:KW78"/>
    <mergeCell ref="KX78:KZ78"/>
    <mergeCell ref="LA78:LC78"/>
    <mergeCell ref="LD78:LF78"/>
    <mergeCell ref="LG78:LI78"/>
    <mergeCell ref="LJ78:LL78"/>
    <mergeCell ref="LM78:LO78"/>
    <mergeCell ref="LP78:LR78"/>
    <mergeCell ref="LS78:LU78"/>
    <mergeCell ref="LV78:LX78"/>
    <mergeCell ref="LY78:MA78"/>
    <mergeCell ref="MB78:MD78"/>
    <mergeCell ref="ME78:MG78"/>
    <mergeCell ref="MH78:MJ78"/>
    <mergeCell ref="MK78:MM78"/>
    <mergeCell ref="MN78:MP78"/>
    <mergeCell ref="MQ78:MS78"/>
    <mergeCell ref="IV78:IX78"/>
    <mergeCell ref="IY78:JA78"/>
    <mergeCell ref="JB78:JD78"/>
    <mergeCell ref="JE78:JG78"/>
    <mergeCell ref="JH78:JJ78"/>
    <mergeCell ref="JK78:JM78"/>
    <mergeCell ref="JN78:JP78"/>
    <mergeCell ref="JQ78:JS78"/>
    <mergeCell ref="JT78:JV78"/>
    <mergeCell ref="JW78:JY78"/>
    <mergeCell ref="JZ78:KB78"/>
    <mergeCell ref="KC78:KE78"/>
    <mergeCell ref="KF78:KH78"/>
    <mergeCell ref="KI78:KK78"/>
    <mergeCell ref="KL78:KN78"/>
    <mergeCell ref="KO78:KQ78"/>
    <mergeCell ref="KR78:KT78"/>
    <mergeCell ref="GW78:GY78"/>
    <mergeCell ref="GZ78:HB78"/>
    <mergeCell ref="HC78:HE78"/>
    <mergeCell ref="HF78:HH78"/>
    <mergeCell ref="HI78:HK78"/>
    <mergeCell ref="HL78:HN78"/>
    <mergeCell ref="HO78:HQ78"/>
    <mergeCell ref="HR78:HT78"/>
    <mergeCell ref="HU78:HW78"/>
    <mergeCell ref="HX78:HZ78"/>
    <mergeCell ref="IA78:IC78"/>
    <mergeCell ref="ID78:IF78"/>
    <mergeCell ref="IG78:II78"/>
    <mergeCell ref="IJ78:IL78"/>
    <mergeCell ref="IM78:IO78"/>
    <mergeCell ref="IP78:IR78"/>
    <mergeCell ref="IS78:IU78"/>
    <mergeCell ref="EX78:EZ78"/>
    <mergeCell ref="FA78:FC78"/>
    <mergeCell ref="FD78:FF78"/>
    <mergeCell ref="FG78:FI78"/>
    <mergeCell ref="FJ78:FL78"/>
    <mergeCell ref="FM78:FO78"/>
    <mergeCell ref="FP78:FR78"/>
    <mergeCell ref="FS78:FU78"/>
    <mergeCell ref="FV78:FX78"/>
    <mergeCell ref="FY78:GA78"/>
    <mergeCell ref="GB78:GD78"/>
    <mergeCell ref="GE78:GG78"/>
    <mergeCell ref="GH78:GJ78"/>
    <mergeCell ref="GK78:GM78"/>
    <mergeCell ref="GN78:GP78"/>
    <mergeCell ref="GQ78:GS78"/>
    <mergeCell ref="GT78:GV78"/>
    <mergeCell ref="CY78:DA78"/>
    <mergeCell ref="DB78:DD78"/>
    <mergeCell ref="DE78:DG78"/>
    <mergeCell ref="DH78:DJ78"/>
    <mergeCell ref="DK78:DM78"/>
    <mergeCell ref="DN78:DP78"/>
    <mergeCell ref="DQ78:DS78"/>
    <mergeCell ref="DT78:DV78"/>
    <mergeCell ref="DW78:DY78"/>
    <mergeCell ref="DZ78:EB78"/>
    <mergeCell ref="EC78:EE78"/>
    <mergeCell ref="EF78:EH78"/>
    <mergeCell ref="EI78:EK78"/>
    <mergeCell ref="EL78:EN78"/>
    <mergeCell ref="EO78:EQ78"/>
    <mergeCell ref="ER78:ET78"/>
    <mergeCell ref="EU78:EW78"/>
    <mergeCell ref="AZ78:BB78"/>
    <mergeCell ref="BC78:BE78"/>
    <mergeCell ref="BF78:BH78"/>
    <mergeCell ref="BI78:BK78"/>
    <mergeCell ref="BL78:BN78"/>
    <mergeCell ref="BO78:BQ78"/>
    <mergeCell ref="BR78:BT78"/>
    <mergeCell ref="BU78:BW78"/>
    <mergeCell ref="BX78:BZ78"/>
    <mergeCell ref="CA78:CC78"/>
    <mergeCell ref="CD78:CF78"/>
    <mergeCell ref="CG78:CI78"/>
    <mergeCell ref="CJ78:CL78"/>
    <mergeCell ref="CM78:CO78"/>
    <mergeCell ref="CP78:CR78"/>
    <mergeCell ref="CS78:CU78"/>
    <mergeCell ref="CV78:CX78"/>
    <mergeCell ref="A78:C78"/>
    <mergeCell ref="D78:F78"/>
    <mergeCell ref="G78:I78"/>
    <mergeCell ref="J78:L78"/>
    <mergeCell ref="M78:O78"/>
    <mergeCell ref="P78:R78"/>
    <mergeCell ref="S78:U78"/>
    <mergeCell ref="V78:X78"/>
    <mergeCell ref="Y78:AA78"/>
    <mergeCell ref="AB78:AD78"/>
    <mergeCell ref="AE78:AG78"/>
    <mergeCell ref="AH78:AJ78"/>
    <mergeCell ref="AK78:AM78"/>
    <mergeCell ref="AN78:AP78"/>
    <mergeCell ref="AQ78:AS78"/>
    <mergeCell ref="AT78:AV78"/>
    <mergeCell ref="AW78:AY78"/>
    <mergeCell ref="AKK75:AKM75"/>
    <mergeCell ref="AKN75:AKP75"/>
    <mergeCell ref="AKQ75:AKS75"/>
    <mergeCell ref="AKT75:AKV75"/>
    <mergeCell ref="AKW75:AKY75"/>
    <mergeCell ref="AKZ75:ALB75"/>
    <mergeCell ref="ALC75:ALE75"/>
    <mergeCell ref="ALF75:ALH75"/>
    <mergeCell ref="ALI75:ALK75"/>
    <mergeCell ref="ALL75:ALN75"/>
    <mergeCell ref="ALO75:ALQ75"/>
    <mergeCell ref="ALR75:ALT75"/>
    <mergeCell ref="ALU75:ALW75"/>
    <mergeCell ref="ALX75:ALZ75"/>
    <mergeCell ref="AMA75:AMC75"/>
    <mergeCell ref="AMD75:AMF75"/>
    <mergeCell ref="AMG75:AMI75"/>
    <mergeCell ref="AIL75:AIN75"/>
    <mergeCell ref="AIO75:AIQ75"/>
    <mergeCell ref="AIR75:AIT75"/>
    <mergeCell ref="AIU75:AIW75"/>
    <mergeCell ref="AIX75:AIZ75"/>
    <mergeCell ref="AJA75:AJC75"/>
    <mergeCell ref="AJD75:AJF75"/>
    <mergeCell ref="AJG75:AJI75"/>
    <mergeCell ref="AJJ75:AJL75"/>
    <mergeCell ref="AJM75:AJO75"/>
    <mergeCell ref="AJP75:AJR75"/>
    <mergeCell ref="AJS75:AJU75"/>
    <mergeCell ref="AJV75:AJX75"/>
    <mergeCell ref="AJY75:AKA75"/>
    <mergeCell ref="AKB75:AKD75"/>
    <mergeCell ref="AKE75:AKG75"/>
    <mergeCell ref="AKH75:AKJ75"/>
    <mergeCell ref="AGM75:AGO75"/>
    <mergeCell ref="AGP75:AGR75"/>
    <mergeCell ref="AGS75:AGU75"/>
    <mergeCell ref="AGV75:AGX75"/>
    <mergeCell ref="AGY75:AHA75"/>
    <mergeCell ref="AHB75:AHD75"/>
    <mergeCell ref="AHE75:AHG75"/>
    <mergeCell ref="AHH75:AHJ75"/>
    <mergeCell ref="AHK75:AHM75"/>
    <mergeCell ref="AHN75:AHP75"/>
    <mergeCell ref="AHQ75:AHS75"/>
    <mergeCell ref="AHT75:AHV75"/>
    <mergeCell ref="AHW75:AHY75"/>
    <mergeCell ref="AHZ75:AIB75"/>
    <mergeCell ref="AIC75:AIE75"/>
    <mergeCell ref="AIF75:AIH75"/>
    <mergeCell ref="AII75:AIK75"/>
    <mergeCell ref="AEN75:AEP75"/>
    <mergeCell ref="AEQ75:AES75"/>
    <mergeCell ref="AET75:AEV75"/>
    <mergeCell ref="AEW75:AEY75"/>
    <mergeCell ref="AEZ75:AFB75"/>
    <mergeCell ref="AFC75:AFE75"/>
    <mergeCell ref="AFF75:AFH75"/>
    <mergeCell ref="AFI75:AFK75"/>
    <mergeCell ref="AFL75:AFN75"/>
    <mergeCell ref="AFO75:AFQ75"/>
    <mergeCell ref="AFR75:AFT75"/>
    <mergeCell ref="AFU75:AFW75"/>
    <mergeCell ref="AFX75:AFZ75"/>
    <mergeCell ref="AGA75:AGC75"/>
    <mergeCell ref="AGD75:AGF75"/>
    <mergeCell ref="AGG75:AGI75"/>
    <mergeCell ref="AGJ75:AGL75"/>
    <mergeCell ref="ACO75:ACQ75"/>
    <mergeCell ref="ACR75:ACT75"/>
    <mergeCell ref="ACU75:ACW75"/>
    <mergeCell ref="ACX75:ACZ75"/>
    <mergeCell ref="ADA75:ADC75"/>
    <mergeCell ref="ADD75:ADF75"/>
    <mergeCell ref="ADG75:ADI75"/>
    <mergeCell ref="ADJ75:ADL75"/>
    <mergeCell ref="ADM75:ADO75"/>
    <mergeCell ref="ADP75:ADR75"/>
    <mergeCell ref="ADS75:ADU75"/>
    <mergeCell ref="ADV75:ADX75"/>
    <mergeCell ref="ADY75:AEA75"/>
    <mergeCell ref="AEB75:AED75"/>
    <mergeCell ref="AEE75:AEG75"/>
    <mergeCell ref="AEH75:AEJ75"/>
    <mergeCell ref="AEK75:AEM75"/>
    <mergeCell ref="AAP75:AAR75"/>
    <mergeCell ref="AAS75:AAU75"/>
    <mergeCell ref="AAV75:AAX75"/>
    <mergeCell ref="AAY75:ABA75"/>
    <mergeCell ref="ABB75:ABD75"/>
    <mergeCell ref="ABE75:ABG75"/>
    <mergeCell ref="ABH75:ABJ75"/>
    <mergeCell ref="ABK75:ABM75"/>
    <mergeCell ref="ABN75:ABP75"/>
    <mergeCell ref="ABQ75:ABS75"/>
    <mergeCell ref="ABT75:ABV75"/>
    <mergeCell ref="ABW75:ABY75"/>
    <mergeCell ref="ABZ75:ACB75"/>
    <mergeCell ref="ACC75:ACE75"/>
    <mergeCell ref="ACF75:ACH75"/>
    <mergeCell ref="ACI75:ACK75"/>
    <mergeCell ref="ACL75:ACN75"/>
    <mergeCell ref="YQ75:YS75"/>
    <mergeCell ref="YT75:YV75"/>
    <mergeCell ref="YW75:YY75"/>
    <mergeCell ref="YZ75:ZB75"/>
    <mergeCell ref="ZC75:ZE75"/>
    <mergeCell ref="ZF75:ZH75"/>
    <mergeCell ref="ZI75:ZK75"/>
    <mergeCell ref="ZL75:ZN75"/>
    <mergeCell ref="ZO75:ZQ75"/>
    <mergeCell ref="ZR75:ZT75"/>
    <mergeCell ref="ZU75:ZW75"/>
    <mergeCell ref="ZX75:ZZ75"/>
    <mergeCell ref="AAA75:AAC75"/>
    <mergeCell ref="AAD75:AAF75"/>
    <mergeCell ref="AAG75:AAI75"/>
    <mergeCell ref="AAJ75:AAL75"/>
    <mergeCell ref="AAM75:AAO75"/>
    <mergeCell ref="WR75:WT75"/>
    <mergeCell ref="WU75:WW75"/>
    <mergeCell ref="WX75:WZ75"/>
    <mergeCell ref="XA75:XC75"/>
    <mergeCell ref="XD75:XF75"/>
    <mergeCell ref="XG75:XI75"/>
    <mergeCell ref="XJ75:XL75"/>
    <mergeCell ref="XM75:XO75"/>
    <mergeCell ref="XP75:XR75"/>
    <mergeCell ref="XS75:XU75"/>
    <mergeCell ref="XV75:XX75"/>
    <mergeCell ref="XY75:YA75"/>
    <mergeCell ref="YB75:YD75"/>
    <mergeCell ref="YE75:YG75"/>
    <mergeCell ref="YH75:YJ75"/>
    <mergeCell ref="YK75:YM75"/>
    <mergeCell ref="YN75:YP75"/>
    <mergeCell ref="US75:UU75"/>
    <mergeCell ref="UV75:UX75"/>
    <mergeCell ref="UY75:VA75"/>
    <mergeCell ref="VB75:VD75"/>
    <mergeCell ref="VE75:VG75"/>
    <mergeCell ref="VH75:VJ75"/>
    <mergeCell ref="VK75:VM75"/>
    <mergeCell ref="VN75:VP75"/>
    <mergeCell ref="VQ75:VS75"/>
    <mergeCell ref="VT75:VV75"/>
    <mergeCell ref="VW75:VY75"/>
    <mergeCell ref="VZ75:WB75"/>
    <mergeCell ref="WC75:WE75"/>
    <mergeCell ref="WF75:WH75"/>
    <mergeCell ref="WI75:WK75"/>
    <mergeCell ref="WL75:WN75"/>
    <mergeCell ref="WO75:WQ75"/>
    <mergeCell ref="ST75:SV75"/>
    <mergeCell ref="SW75:SY75"/>
    <mergeCell ref="SZ75:TB75"/>
    <mergeCell ref="TC75:TE75"/>
    <mergeCell ref="TF75:TH75"/>
    <mergeCell ref="TI75:TK75"/>
    <mergeCell ref="TL75:TN75"/>
    <mergeCell ref="TO75:TQ75"/>
    <mergeCell ref="TR75:TT75"/>
    <mergeCell ref="TU75:TW75"/>
    <mergeCell ref="TX75:TZ75"/>
    <mergeCell ref="UA75:UC75"/>
    <mergeCell ref="UD75:UF75"/>
    <mergeCell ref="UG75:UI75"/>
    <mergeCell ref="UJ75:UL75"/>
    <mergeCell ref="UM75:UO75"/>
    <mergeCell ref="UP75:UR75"/>
    <mergeCell ref="QU75:QW75"/>
    <mergeCell ref="QX75:QZ75"/>
    <mergeCell ref="RA75:RC75"/>
    <mergeCell ref="RD75:RF75"/>
    <mergeCell ref="RG75:RI75"/>
    <mergeCell ref="RJ75:RL75"/>
    <mergeCell ref="RM75:RO75"/>
    <mergeCell ref="RP75:RR75"/>
    <mergeCell ref="RS75:RU75"/>
    <mergeCell ref="RV75:RX75"/>
    <mergeCell ref="RY75:SA75"/>
    <mergeCell ref="SB75:SD75"/>
    <mergeCell ref="SE75:SG75"/>
    <mergeCell ref="SH75:SJ75"/>
    <mergeCell ref="SK75:SM75"/>
    <mergeCell ref="SN75:SP75"/>
    <mergeCell ref="SQ75:SS75"/>
    <mergeCell ref="OV75:OX75"/>
    <mergeCell ref="OY75:PA75"/>
    <mergeCell ref="PB75:PD75"/>
    <mergeCell ref="PE75:PG75"/>
    <mergeCell ref="PH75:PJ75"/>
    <mergeCell ref="PK75:PM75"/>
    <mergeCell ref="PN75:PP75"/>
    <mergeCell ref="PQ75:PS75"/>
    <mergeCell ref="PT75:PV75"/>
    <mergeCell ref="PW75:PY75"/>
    <mergeCell ref="PZ75:QB75"/>
    <mergeCell ref="QC75:QE75"/>
    <mergeCell ref="QF75:QH75"/>
    <mergeCell ref="QI75:QK75"/>
    <mergeCell ref="QL75:QN75"/>
    <mergeCell ref="QO75:QQ75"/>
    <mergeCell ref="QR75:QT75"/>
    <mergeCell ref="MW75:MY75"/>
    <mergeCell ref="MZ75:NB75"/>
    <mergeCell ref="NC75:NE75"/>
    <mergeCell ref="NF75:NH75"/>
    <mergeCell ref="NI75:NK75"/>
    <mergeCell ref="NL75:NN75"/>
    <mergeCell ref="NO75:NQ75"/>
    <mergeCell ref="NR75:NT75"/>
    <mergeCell ref="NU75:NW75"/>
    <mergeCell ref="NX75:NZ75"/>
    <mergeCell ref="OA75:OC75"/>
    <mergeCell ref="OD75:OF75"/>
    <mergeCell ref="OG75:OI75"/>
    <mergeCell ref="OJ75:OL75"/>
    <mergeCell ref="OM75:OO75"/>
    <mergeCell ref="OP75:OR75"/>
    <mergeCell ref="OS75:OU75"/>
    <mergeCell ref="KX75:KZ75"/>
    <mergeCell ref="LA75:LC75"/>
    <mergeCell ref="LD75:LF75"/>
    <mergeCell ref="LG75:LI75"/>
    <mergeCell ref="LJ75:LL75"/>
    <mergeCell ref="LM75:LO75"/>
    <mergeCell ref="LP75:LR75"/>
    <mergeCell ref="LS75:LU75"/>
    <mergeCell ref="LV75:LX75"/>
    <mergeCell ref="LY75:MA75"/>
    <mergeCell ref="MB75:MD75"/>
    <mergeCell ref="ME75:MG75"/>
    <mergeCell ref="MH75:MJ75"/>
    <mergeCell ref="MK75:MM75"/>
    <mergeCell ref="MN75:MP75"/>
    <mergeCell ref="MQ75:MS75"/>
    <mergeCell ref="MT75:MV75"/>
    <mergeCell ref="IY75:JA75"/>
    <mergeCell ref="JB75:JD75"/>
    <mergeCell ref="JE75:JG75"/>
    <mergeCell ref="JH75:JJ75"/>
    <mergeCell ref="JK75:JM75"/>
    <mergeCell ref="JN75:JP75"/>
    <mergeCell ref="JQ75:JS75"/>
    <mergeCell ref="JT75:JV75"/>
    <mergeCell ref="JW75:JY75"/>
    <mergeCell ref="JZ75:KB75"/>
    <mergeCell ref="KC75:KE75"/>
    <mergeCell ref="KF75:KH75"/>
    <mergeCell ref="KI75:KK75"/>
    <mergeCell ref="KL75:KN75"/>
    <mergeCell ref="KO75:KQ75"/>
    <mergeCell ref="KR75:KT75"/>
    <mergeCell ref="KU75:KW75"/>
    <mergeCell ref="GZ75:HB75"/>
    <mergeCell ref="HC75:HE75"/>
    <mergeCell ref="HF75:HH75"/>
    <mergeCell ref="HI75:HK75"/>
    <mergeCell ref="HL75:HN75"/>
    <mergeCell ref="HO75:HQ75"/>
    <mergeCell ref="HR75:HT75"/>
    <mergeCell ref="HU75:HW75"/>
    <mergeCell ref="HX75:HZ75"/>
    <mergeCell ref="IA75:IC75"/>
    <mergeCell ref="ID75:IF75"/>
    <mergeCell ref="IG75:II75"/>
    <mergeCell ref="IJ75:IL75"/>
    <mergeCell ref="IM75:IO75"/>
    <mergeCell ref="IP75:IR75"/>
    <mergeCell ref="IS75:IU75"/>
    <mergeCell ref="IV75:IX75"/>
    <mergeCell ref="FA75:FC75"/>
    <mergeCell ref="FD75:FF75"/>
    <mergeCell ref="FG75:FI75"/>
    <mergeCell ref="FJ75:FL75"/>
    <mergeCell ref="FM75:FO75"/>
    <mergeCell ref="FP75:FR75"/>
    <mergeCell ref="FS75:FU75"/>
    <mergeCell ref="FV75:FX75"/>
    <mergeCell ref="FY75:GA75"/>
    <mergeCell ref="GB75:GD75"/>
    <mergeCell ref="GE75:GG75"/>
    <mergeCell ref="GH75:GJ75"/>
    <mergeCell ref="GK75:GM75"/>
    <mergeCell ref="GN75:GP75"/>
    <mergeCell ref="GQ75:GS75"/>
    <mergeCell ref="GT75:GV75"/>
    <mergeCell ref="GW75:GY75"/>
    <mergeCell ref="DB75:DD75"/>
    <mergeCell ref="DE75:DG75"/>
    <mergeCell ref="DH75:DJ75"/>
    <mergeCell ref="DK75:DM75"/>
    <mergeCell ref="DN75:DP75"/>
    <mergeCell ref="DQ75:DS75"/>
    <mergeCell ref="DT75:DV75"/>
    <mergeCell ref="DW75:DY75"/>
    <mergeCell ref="DZ75:EB75"/>
    <mergeCell ref="EC75:EE75"/>
    <mergeCell ref="EF75:EH75"/>
    <mergeCell ref="EI75:EK75"/>
    <mergeCell ref="EL75:EN75"/>
    <mergeCell ref="EO75:EQ75"/>
    <mergeCell ref="ER75:ET75"/>
    <mergeCell ref="EU75:EW75"/>
    <mergeCell ref="EX75:EZ75"/>
    <mergeCell ref="BC75:BE75"/>
    <mergeCell ref="BF75:BH75"/>
    <mergeCell ref="BI75:BK75"/>
    <mergeCell ref="BL75:BN75"/>
    <mergeCell ref="BO75:BQ75"/>
    <mergeCell ref="BR75:BT75"/>
    <mergeCell ref="BU75:BW75"/>
    <mergeCell ref="BX75:BZ75"/>
    <mergeCell ref="CA75:CC75"/>
    <mergeCell ref="CD75:CF75"/>
    <mergeCell ref="CG75:CI75"/>
    <mergeCell ref="CJ75:CL75"/>
    <mergeCell ref="CM75:CO75"/>
    <mergeCell ref="CP75:CR75"/>
    <mergeCell ref="CS75:CU75"/>
    <mergeCell ref="CV75:CX75"/>
    <mergeCell ref="CY75:DA75"/>
    <mergeCell ref="ALI60:ALK60"/>
    <mergeCell ref="ALL60:ALN60"/>
    <mergeCell ref="ALO60:ALQ60"/>
    <mergeCell ref="ALR60:ALT60"/>
    <mergeCell ref="ALU60:ALW60"/>
    <mergeCell ref="ALX60:ALZ60"/>
    <mergeCell ref="AMA60:AMC60"/>
    <mergeCell ref="AMD60:AMF60"/>
    <mergeCell ref="AMG60:AMI60"/>
    <mergeCell ref="A61:XFD61"/>
    <mergeCell ref="A62:B62"/>
    <mergeCell ref="C63:C65"/>
    <mergeCell ref="C66:C69"/>
    <mergeCell ref="C70:C72"/>
    <mergeCell ref="A75:B75"/>
    <mergeCell ref="D75:F75"/>
    <mergeCell ref="G75:I75"/>
    <mergeCell ref="J75:L75"/>
    <mergeCell ref="M75:O75"/>
    <mergeCell ref="P75:R75"/>
    <mergeCell ref="S75:U75"/>
    <mergeCell ref="V75:X75"/>
    <mergeCell ref="Y75:AA75"/>
    <mergeCell ref="AB75:AD75"/>
    <mergeCell ref="AE75:AG75"/>
    <mergeCell ref="AH75:AJ75"/>
    <mergeCell ref="AK75:AM75"/>
    <mergeCell ref="AN75:AP75"/>
    <mergeCell ref="AQ75:AS75"/>
    <mergeCell ref="AT75:AV75"/>
    <mergeCell ref="AW75:AY75"/>
    <mergeCell ref="AZ75:BB75"/>
    <mergeCell ref="AJJ60:AJL60"/>
    <mergeCell ref="AJM60:AJO60"/>
    <mergeCell ref="AJP60:AJR60"/>
    <mergeCell ref="AJS60:AJU60"/>
    <mergeCell ref="AJV60:AJX60"/>
    <mergeCell ref="AJY60:AKA60"/>
    <mergeCell ref="AKB60:AKD60"/>
    <mergeCell ref="AKE60:AKG60"/>
    <mergeCell ref="AKH60:AKJ60"/>
    <mergeCell ref="AKK60:AKM60"/>
    <mergeCell ref="AKN60:AKP60"/>
    <mergeCell ref="AKQ60:AKS60"/>
    <mergeCell ref="AKT60:AKV60"/>
    <mergeCell ref="AKW60:AKY60"/>
    <mergeCell ref="AKZ60:ALB60"/>
    <mergeCell ref="ALC60:ALE60"/>
    <mergeCell ref="ALF60:ALH60"/>
    <mergeCell ref="AHK60:AHM60"/>
    <mergeCell ref="AHN60:AHP60"/>
    <mergeCell ref="AHQ60:AHS60"/>
    <mergeCell ref="AHT60:AHV60"/>
    <mergeCell ref="AHW60:AHY60"/>
    <mergeCell ref="AHZ60:AIB60"/>
    <mergeCell ref="AIC60:AIE60"/>
    <mergeCell ref="AIF60:AIH60"/>
    <mergeCell ref="AII60:AIK60"/>
    <mergeCell ref="AIL60:AIN60"/>
    <mergeCell ref="AIO60:AIQ60"/>
    <mergeCell ref="AIR60:AIT60"/>
    <mergeCell ref="AIU60:AIW60"/>
    <mergeCell ref="AIX60:AIZ60"/>
    <mergeCell ref="AJA60:AJC60"/>
    <mergeCell ref="AJD60:AJF60"/>
    <mergeCell ref="AJG60:AJI60"/>
    <mergeCell ref="AFL60:AFN60"/>
    <mergeCell ref="AFO60:AFQ60"/>
    <mergeCell ref="AFR60:AFT60"/>
    <mergeCell ref="AFU60:AFW60"/>
    <mergeCell ref="AFX60:AFZ60"/>
    <mergeCell ref="AGA60:AGC60"/>
    <mergeCell ref="AGD60:AGF60"/>
    <mergeCell ref="AGG60:AGI60"/>
    <mergeCell ref="AGJ60:AGL60"/>
    <mergeCell ref="AGM60:AGO60"/>
    <mergeCell ref="AGP60:AGR60"/>
    <mergeCell ref="AGS60:AGU60"/>
    <mergeCell ref="AGV60:AGX60"/>
    <mergeCell ref="AGY60:AHA60"/>
    <mergeCell ref="AHB60:AHD60"/>
    <mergeCell ref="AHE60:AHG60"/>
    <mergeCell ref="AHH60:AHJ60"/>
    <mergeCell ref="ADM60:ADO60"/>
    <mergeCell ref="ADP60:ADR60"/>
    <mergeCell ref="ADS60:ADU60"/>
    <mergeCell ref="ADV60:ADX60"/>
    <mergeCell ref="ADY60:AEA60"/>
    <mergeCell ref="AEB60:AED60"/>
    <mergeCell ref="AEE60:AEG60"/>
    <mergeCell ref="AEH60:AEJ60"/>
    <mergeCell ref="AEK60:AEM60"/>
    <mergeCell ref="AEN60:AEP60"/>
    <mergeCell ref="AEQ60:AES60"/>
    <mergeCell ref="AET60:AEV60"/>
    <mergeCell ref="AEW60:AEY60"/>
    <mergeCell ref="AEZ60:AFB60"/>
    <mergeCell ref="AFC60:AFE60"/>
    <mergeCell ref="AFF60:AFH60"/>
    <mergeCell ref="AFI60:AFK60"/>
    <mergeCell ref="ABN60:ABP60"/>
    <mergeCell ref="ABQ60:ABS60"/>
    <mergeCell ref="ABT60:ABV60"/>
    <mergeCell ref="ABW60:ABY60"/>
    <mergeCell ref="ABZ60:ACB60"/>
    <mergeCell ref="ACC60:ACE60"/>
    <mergeCell ref="ACF60:ACH60"/>
    <mergeCell ref="ACI60:ACK60"/>
    <mergeCell ref="ACL60:ACN60"/>
    <mergeCell ref="ACO60:ACQ60"/>
    <mergeCell ref="ACR60:ACT60"/>
    <mergeCell ref="ACU60:ACW60"/>
    <mergeCell ref="ACX60:ACZ60"/>
    <mergeCell ref="ADA60:ADC60"/>
    <mergeCell ref="ADD60:ADF60"/>
    <mergeCell ref="ADG60:ADI60"/>
    <mergeCell ref="ADJ60:ADL60"/>
    <mergeCell ref="ZO60:ZQ60"/>
    <mergeCell ref="ZR60:ZT60"/>
    <mergeCell ref="ZU60:ZW60"/>
    <mergeCell ref="ZX60:ZZ60"/>
    <mergeCell ref="AAA60:AAC60"/>
    <mergeCell ref="AAD60:AAF60"/>
    <mergeCell ref="AAG60:AAI60"/>
    <mergeCell ref="AAJ60:AAL60"/>
    <mergeCell ref="AAM60:AAO60"/>
    <mergeCell ref="AAP60:AAR60"/>
    <mergeCell ref="AAS60:AAU60"/>
    <mergeCell ref="AAV60:AAX60"/>
    <mergeCell ref="AAY60:ABA60"/>
    <mergeCell ref="ABB60:ABD60"/>
    <mergeCell ref="ABE60:ABG60"/>
    <mergeCell ref="ABH60:ABJ60"/>
    <mergeCell ref="ABK60:ABM60"/>
    <mergeCell ref="XP60:XR60"/>
    <mergeCell ref="XS60:XU60"/>
    <mergeCell ref="XV60:XX60"/>
    <mergeCell ref="XY60:YA60"/>
    <mergeCell ref="YB60:YD60"/>
    <mergeCell ref="YE60:YG60"/>
    <mergeCell ref="YH60:YJ60"/>
    <mergeCell ref="YK60:YM60"/>
    <mergeCell ref="YN60:YP60"/>
    <mergeCell ref="YQ60:YS60"/>
    <mergeCell ref="YT60:YV60"/>
    <mergeCell ref="YW60:YY60"/>
    <mergeCell ref="YZ60:ZB60"/>
    <mergeCell ref="ZC60:ZE60"/>
    <mergeCell ref="ZF60:ZH60"/>
    <mergeCell ref="ZI60:ZK60"/>
    <mergeCell ref="ZL60:ZN60"/>
    <mergeCell ref="VQ60:VS60"/>
    <mergeCell ref="VT60:VV60"/>
    <mergeCell ref="VW60:VY60"/>
    <mergeCell ref="VZ60:WB60"/>
    <mergeCell ref="WC60:WE60"/>
    <mergeCell ref="WF60:WH60"/>
    <mergeCell ref="WI60:WK60"/>
    <mergeCell ref="WL60:WN60"/>
    <mergeCell ref="WO60:WQ60"/>
    <mergeCell ref="WR60:WT60"/>
    <mergeCell ref="WU60:WW60"/>
    <mergeCell ref="WX60:WZ60"/>
    <mergeCell ref="XA60:XC60"/>
    <mergeCell ref="XD60:XF60"/>
    <mergeCell ref="XG60:XI60"/>
    <mergeCell ref="XJ60:XL60"/>
    <mergeCell ref="XM60:XO60"/>
    <mergeCell ref="TR60:TT60"/>
    <mergeCell ref="TU60:TW60"/>
    <mergeCell ref="TX60:TZ60"/>
    <mergeCell ref="UA60:UC60"/>
    <mergeCell ref="UD60:UF60"/>
    <mergeCell ref="UG60:UI60"/>
    <mergeCell ref="UJ60:UL60"/>
    <mergeCell ref="UM60:UO60"/>
    <mergeCell ref="UP60:UR60"/>
    <mergeCell ref="US60:UU60"/>
    <mergeCell ref="UV60:UX60"/>
    <mergeCell ref="UY60:VA60"/>
    <mergeCell ref="VB60:VD60"/>
    <mergeCell ref="VE60:VG60"/>
    <mergeCell ref="VH60:VJ60"/>
    <mergeCell ref="VK60:VM60"/>
    <mergeCell ref="VN60:VP60"/>
    <mergeCell ref="RS60:RU60"/>
    <mergeCell ref="RV60:RX60"/>
    <mergeCell ref="RY60:SA60"/>
    <mergeCell ref="SB60:SD60"/>
    <mergeCell ref="SE60:SG60"/>
    <mergeCell ref="SH60:SJ60"/>
    <mergeCell ref="SK60:SM60"/>
    <mergeCell ref="SN60:SP60"/>
    <mergeCell ref="SQ60:SS60"/>
    <mergeCell ref="ST60:SV60"/>
    <mergeCell ref="SW60:SY60"/>
    <mergeCell ref="SZ60:TB60"/>
    <mergeCell ref="TC60:TE60"/>
    <mergeCell ref="TF60:TH60"/>
    <mergeCell ref="TI60:TK60"/>
    <mergeCell ref="TL60:TN60"/>
    <mergeCell ref="TO60:TQ60"/>
    <mergeCell ref="PT60:PV60"/>
    <mergeCell ref="PW60:PY60"/>
    <mergeCell ref="PZ60:QB60"/>
    <mergeCell ref="QC60:QE60"/>
    <mergeCell ref="QF60:QH60"/>
    <mergeCell ref="QI60:QK60"/>
    <mergeCell ref="QL60:QN60"/>
    <mergeCell ref="QO60:QQ60"/>
    <mergeCell ref="QR60:QT60"/>
    <mergeCell ref="QU60:QW60"/>
    <mergeCell ref="QX60:QZ60"/>
    <mergeCell ref="RA60:RC60"/>
    <mergeCell ref="RD60:RF60"/>
    <mergeCell ref="RG60:RI60"/>
    <mergeCell ref="RJ60:RL60"/>
    <mergeCell ref="RM60:RO60"/>
    <mergeCell ref="RP60:RR60"/>
    <mergeCell ref="NU60:NW60"/>
    <mergeCell ref="NX60:NZ60"/>
    <mergeCell ref="OA60:OC60"/>
    <mergeCell ref="OD60:OF60"/>
    <mergeCell ref="OG60:OI60"/>
    <mergeCell ref="OJ60:OL60"/>
    <mergeCell ref="OM60:OO60"/>
    <mergeCell ref="OP60:OR60"/>
    <mergeCell ref="OS60:OU60"/>
    <mergeCell ref="OV60:OX60"/>
    <mergeCell ref="OY60:PA60"/>
    <mergeCell ref="PB60:PD60"/>
    <mergeCell ref="PE60:PG60"/>
    <mergeCell ref="PH60:PJ60"/>
    <mergeCell ref="PK60:PM60"/>
    <mergeCell ref="PN60:PP60"/>
    <mergeCell ref="PQ60:PS60"/>
    <mergeCell ref="LV60:LX60"/>
    <mergeCell ref="LY60:MA60"/>
    <mergeCell ref="MB60:MD60"/>
    <mergeCell ref="ME60:MG60"/>
    <mergeCell ref="MH60:MJ60"/>
    <mergeCell ref="MK60:MM60"/>
    <mergeCell ref="MN60:MP60"/>
    <mergeCell ref="MQ60:MS60"/>
    <mergeCell ref="MT60:MV60"/>
    <mergeCell ref="MW60:MY60"/>
    <mergeCell ref="MZ60:NB60"/>
    <mergeCell ref="NC60:NE60"/>
    <mergeCell ref="NF60:NH60"/>
    <mergeCell ref="NI60:NK60"/>
    <mergeCell ref="NL60:NN60"/>
    <mergeCell ref="NO60:NQ60"/>
    <mergeCell ref="NR60:NT60"/>
    <mergeCell ref="JW60:JY60"/>
    <mergeCell ref="JZ60:KB60"/>
    <mergeCell ref="KC60:KE60"/>
    <mergeCell ref="KF60:KH60"/>
    <mergeCell ref="KI60:KK60"/>
    <mergeCell ref="KL60:KN60"/>
    <mergeCell ref="KO60:KQ60"/>
    <mergeCell ref="KR60:KT60"/>
    <mergeCell ref="KU60:KW60"/>
    <mergeCell ref="KX60:KZ60"/>
    <mergeCell ref="LA60:LC60"/>
    <mergeCell ref="LD60:LF60"/>
    <mergeCell ref="LG60:LI60"/>
    <mergeCell ref="LJ60:LL60"/>
    <mergeCell ref="LM60:LO60"/>
    <mergeCell ref="LP60:LR60"/>
    <mergeCell ref="LS60:LU60"/>
    <mergeCell ref="HX60:HZ60"/>
    <mergeCell ref="IA60:IC60"/>
    <mergeCell ref="ID60:IF60"/>
    <mergeCell ref="IG60:II60"/>
    <mergeCell ref="IJ60:IL60"/>
    <mergeCell ref="IM60:IO60"/>
    <mergeCell ref="IP60:IR60"/>
    <mergeCell ref="IS60:IU60"/>
    <mergeCell ref="IV60:IX60"/>
    <mergeCell ref="IY60:JA60"/>
    <mergeCell ref="JB60:JD60"/>
    <mergeCell ref="JE60:JG60"/>
    <mergeCell ref="JH60:JJ60"/>
    <mergeCell ref="JK60:JM60"/>
    <mergeCell ref="JN60:JP60"/>
    <mergeCell ref="JQ60:JS60"/>
    <mergeCell ref="JT60:JV60"/>
    <mergeCell ref="FY60:GA60"/>
    <mergeCell ref="GB60:GD60"/>
    <mergeCell ref="GE60:GG60"/>
    <mergeCell ref="GH60:GJ60"/>
    <mergeCell ref="GK60:GM60"/>
    <mergeCell ref="GN60:GP60"/>
    <mergeCell ref="GQ60:GS60"/>
    <mergeCell ref="GT60:GV60"/>
    <mergeCell ref="GW60:GY60"/>
    <mergeCell ref="GZ60:HB60"/>
    <mergeCell ref="HC60:HE60"/>
    <mergeCell ref="HF60:HH60"/>
    <mergeCell ref="HI60:HK60"/>
    <mergeCell ref="HL60:HN60"/>
    <mergeCell ref="HO60:HQ60"/>
    <mergeCell ref="HR60:HT60"/>
    <mergeCell ref="HU60:HW60"/>
    <mergeCell ref="DZ60:EB60"/>
    <mergeCell ref="EC60:EE60"/>
    <mergeCell ref="EF60:EH60"/>
    <mergeCell ref="EI60:EK60"/>
    <mergeCell ref="EL60:EN60"/>
    <mergeCell ref="EO60:EQ60"/>
    <mergeCell ref="ER60:ET60"/>
    <mergeCell ref="EU60:EW60"/>
    <mergeCell ref="EX60:EZ60"/>
    <mergeCell ref="FA60:FC60"/>
    <mergeCell ref="FD60:FF60"/>
    <mergeCell ref="FG60:FI60"/>
    <mergeCell ref="FJ60:FL60"/>
    <mergeCell ref="FM60:FO60"/>
    <mergeCell ref="FP60:FR60"/>
    <mergeCell ref="FS60:FU60"/>
    <mergeCell ref="FV60:FX60"/>
    <mergeCell ref="CA60:CC60"/>
    <mergeCell ref="CD60:CF60"/>
    <mergeCell ref="CG60:CI60"/>
    <mergeCell ref="CJ60:CL60"/>
    <mergeCell ref="CM60:CO60"/>
    <mergeCell ref="CP60:CR60"/>
    <mergeCell ref="CS60:CU60"/>
    <mergeCell ref="CV60:CX60"/>
    <mergeCell ref="CY60:DA60"/>
    <mergeCell ref="DB60:DD60"/>
    <mergeCell ref="DE60:DG60"/>
    <mergeCell ref="DH60:DJ60"/>
    <mergeCell ref="DK60:DM60"/>
    <mergeCell ref="DN60:DP60"/>
    <mergeCell ref="DQ60:DS60"/>
    <mergeCell ref="DT60:DV60"/>
    <mergeCell ref="DW60:DY60"/>
    <mergeCell ref="AB60:AD60"/>
    <mergeCell ref="AE60:AG60"/>
    <mergeCell ref="AH60:AJ60"/>
    <mergeCell ref="AK60:AM60"/>
    <mergeCell ref="AN60:AP60"/>
    <mergeCell ref="AQ60:AS60"/>
    <mergeCell ref="AT60:AV60"/>
    <mergeCell ref="AW60:AY60"/>
    <mergeCell ref="AZ60:BB60"/>
    <mergeCell ref="BC60:BE60"/>
    <mergeCell ref="BF60:BH60"/>
    <mergeCell ref="BI60:BK60"/>
    <mergeCell ref="BL60:BN60"/>
    <mergeCell ref="BO60:BQ60"/>
    <mergeCell ref="BR60:BT60"/>
    <mergeCell ref="BU60:BW60"/>
    <mergeCell ref="BX60:BZ60"/>
    <mergeCell ref="A50:B50"/>
    <mergeCell ref="A51:B51"/>
    <mergeCell ref="A52:B52"/>
    <mergeCell ref="A53:B53"/>
    <mergeCell ref="A54:B54"/>
    <mergeCell ref="A55:B55"/>
    <mergeCell ref="A56:B56"/>
    <mergeCell ref="A57:B57"/>
    <mergeCell ref="A60:B60"/>
    <mergeCell ref="D60:F60"/>
    <mergeCell ref="G60:I60"/>
    <mergeCell ref="J60:L60"/>
    <mergeCell ref="M60:O60"/>
    <mergeCell ref="P60:R60"/>
    <mergeCell ref="S60:U60"/>
    <mergeCell ref="V60:X60"/>
    <mergeCell ref="Y60:AA60"/>
    <mergeCell ref="AJU48:AJX48"/>
    <mergeCell ref="AJY48:AKB48"/>
    <mergeCell ref="AKC48:AKF48"/>
    <mergeCell ref="AKG48:AKJ48"/>
    <mergeCell ref="AKK48:AKN48"/>
    <mergeCell ref="AKO48:AKR48"/>
    <mergeCell ref="AKS48:AKV48"/>
    <mergeCell ref="AKW48:AKZ48"/>
    <mergeCell ref="ALA48:ALD48"/>
    <mergeCell ref="ALE48:ALH48"/>
    <mergeCell ref="ALI48:ALL48"/>
    <mergeCell ref="ALM48:ALP48"/>
    <mergeCell ref="ALQ48:ALT48"/>
    <mergeCell ref="ALU48:ALX48"/>
    <mergeCell ref="ALY48:AMB48"/>
    <mergeCell ref="AMC48:AMF48"/>
    <mergeCell ref="AMG48:AMJ48"/>
    <mergeCell ref="AHE48:AHH48"/>
    <mergeCell ref="AHI48:AHL48"/>
    <mergeCell ref="AHM48:AHP48"/>
    <mergeCell ref="AHQ48:AHT48"/>
    <mergeCell ref="AHU48:AHX48"/>
    <mergeCell ref="AHY48:AIB48"/>
    <mergeCell ref="AIC48:AIF48"/>
    <mergeCell ref="AIG48:AIJ48"/>
    <mergeCell ref="AIK48:AIN48"/>
    <mergeCell ref="AIO48:AIR48"/>
    <mergeCell ref="AIS48:AIV48"/>
    <mergeCell ref="AIW48:AIZ48"/>
    <mergeCell ref="AJA48:AJD48"/>
    <mergeCell ref="AJE48:AJH48"/>
    <mergeCell ref="AJI48:AJL48"/>
    <mergeCell ref="AJM48:AJP48"/>
    <mergeCell ref="AJQ48:AJT48"/>
    <mergeCell ref="AEO48:AER48"/>
    <mergeCell ref="AES48:AEV48"/>
    <mergeCell ref="AEW48:AEZ48"/>
    <mergeCell ref="AFA48:AFD48"/>
    <mergeCell ref="AFE48:AFH48"/>
    <mergeCell ref="AFI48:AFL48"/>
    <mergeCell ref="AFM48:AFP48"/>
    <mergeCell ref="AFQ48:AFT48"/>
    <mergeCell ref="AFU48:AFX48"/>
    <mergeCell ref="AFY48:AGB48"/>
    <mergeCell ref="AGC48:AGF48"/>
    <mergeCell ref="AGG48:AGJ48"/>
    <mergeCell ref="AGK48:AGN48"/>
    <mergeCell ref="AGO48:AGR48"/>
    <mergeCell ref="AGS48:AGV48"/>
    <mergeCell ref="AGW48:AGZ48"/>
    <mergeCell ref="AHA48:AHD48"/>
    <mergeCell ref="ABY48:ACB48"/>
    <mergeCell ref="ACC48:ACF48"/>
    <mergeCell ref="ACG48:ACJ48"/>
    <mergeCell ref="ACK48:ACN48"/>
    <mergeCell ref="ACO48:ACR48"/>
    <mergeCell ref="ACS48:ACV48"/>
    <mergeCell ref="ACW48:ACZ48"/>
    <mergeCell ref="ADA48:ADD48"/>
    <mergeCell ref="ADE48:ADH48"/>
    <mergeCell ref="ADI48:ADL48"/>
    <mergeCell ref="ADM48:ADP48"/>
    <mergeCell ref="ADQ48:ADT48"/>
    <mergeCell ref="ADU48:ADX48"/>
    <mergeCell ref="ADY48:AEB48"/>
    <mergeCell ref="AEC48:AEF48"/>
    <mergeCell ref="AEG48:AEJ48"/>
    <mergeCell ref="AEK48:AEN48"/>
    <mergeCell ref="ZI48:ZL48"/>
    <mergeCell ref="ZM48:ZP48"/>
    <mergeCell ref="ZQ48:ZT48"/>
    <mergeCell ref="ZU48:ZX48"/>
    <mergeCell ref="ZY48:AAB48"/>
    <mergeCell ref="AAC48:AAF48"/>
    <mergeCell ref="AAG48:AAJ48"/>
    <mergeCell ref="AAK48:AAN48"/>
    <mergeCell ref="AAO48:AAR48"/>
    <mergeCell ref="AAS48:AAV48"/>
    <mergeCell ref="AAW48:AAZ48"/>
    <mergeCell ref="ABA48:ABD48"/>
    <mergeCell ref="ABE48:ABH48"/>
    <mergeCell ref="ABI48:ABL48"/>
    <mergeCell ref="ABM48:ABP48"/>
    <mergeCell ref="ABQ48:ABT48"/>
    <mergeCell ref="ABU48:ABX48"/>
    <mergeCell ref="WS48:WV48"/>
    <mergeCell ref="WW48:WZ48"/>
    <mergeCell ref="XA48:XD48"/>
    <mergeCell ref="XE48:XH48"/>
    <mergeCell ref="XI48:XL48"/>
    <mergeCell ref="XM48:XP48"/>
    <mergeCell ref="XQ48:XT48"/>
    <mergeCell ref="XU48:XX48"/>
    <mergeCell ref="XY48:YB48"/>
    <mergeCell ref="YC48:YF48"/>
    <mergeCell ref="YG48:YJ48"/>
    <mergeCell ref="YK48:YN48"/>
    <mergeCell ref="YO48:YR48"/>
    <mergeCell ref="YS48:YV48"/>
    <mergeCell ref="YW48:YZ48"/>
    <mergeCell ref="ZA48:ZD48"/>
    <mergeCell ref="ZE48:ZH48"/>
    <mergeCell ref="UC48:UF48"/>
    <mergeCell ref="UG48:UJ48"/>
    <mergeCell ref="UK48:UN48"/>
    <mergeCell ref="UO48:UR48"/>
    <mergeCell ref="US48:UV48"/>
    <mergeCell ref="UW48:UZ48"/>
    <mergeCell ref="VA48:VD48"/>
    <mergeCell ref="VE48:VH48"/>
    <mergeCell ref="VI48:VL48"/>
    <mergeCell ref="VM48:VP48"/>
    <mergeCell ref="VQ48:VT48"/>
    <mergeCell ref="VU48:VX48"/>
    <mergeCell ref="VY48:WB48"/>
    <mergeCell ref="WC48:WF48"/>
    <mergeCell ref="WG48:WJ48"/>
    <mergeCell ref="WK48:WN48"/>
    <mergeCell ref="WO48:WR48"/>
    <mergeCell ref="RM48:RP48"/>
    <mergeCell ref="RQ48:RT48"/>
    <mergeCell ref="RU48:RX48"/>
    <mergeCell ref="RY48:SB48"/>
    <mergeCell ref="SC48:SF48"/>
    <mergeCell ref="SG48:SJ48"/>
    <mergeCell ref="SK48:SN48"/>
    <mergeCell ref="SO48:SR48"/>
    <mergeCell ref="SS48:SV48"/>
    <mergeCell ref="SW48:SZ48"/>
    <mergeCell ref="TA48:TD48"/>
    <mergeCell ref="TE48:TH48"/>
    <mergeCell ref="TI48:TL48"/>
    <mergeCell ref="TM48:TP48"/>
    <mergeCell ref="TQ48:TT48"/>
    <mergeCell ref="TU48:TX48"/>
    <mergeCell ref="TY48:UB48"/>
    <mergeCell ref="OW48:OZ48"/>
    <mergeCell ref="PA48:PD48"/>
    <mergeCell ref="PE48:PH48"/>
    <mergeCell ref="PI48:PL48"/>
    <mergeCell ref="PM48:PP48"/>
    <mergeCell ref="PQ48:PT48"/>
    <mergeCell ref="PU48:PX48"/>
    <mergeCell ref="PY48:QB48"/>
    <mergeCell ref="QC48:QF48"/>
    <mergeCell ref="QG48:QJ48"/>
    <mergeCell ref="QK48:QN48"/>
    <mergeCell ref="QO48:QR48"/>
    <mergeCell ref="QS48:QV48"/>
    <mergeCell ref="QW48:QZ48"/>
    <mergeCell ref="RA48:RD48"/>
    <mergeCell ref="RE48:RH48"/>
    <mergeCell ref="RI48:RL48"/>
    <mergeCell ref="MG48:MJ48"/>
    <mergeCell ref="MK48:MN48"/>
    <mergeCell ref="MO48:MR48"/>
    <mergeCell ref="MS48:MV48"/>
    <mergeCell ref="MW48:MZ48"/>
    <mergeCell ref="NA48:ND48"/>
    <mergeCell ref="NE48:NH48"/>
    <mergeCell ref="NI48:NL48"/>
    <mergeCell ref="NM48:NP48"/>
    <mergeCell ref="NQ48:NT48"/>
    <mergeCell ref="NU48:NX48"/>
    <mergeCell ref="NY48:OB48"/>
    <mergeCell ref="OC48:OF48"/>
    <mergeCell ref="OG48:OJ48"/>
    <mergeCell ref="OK48:ON48"/>
    <mergeCell ref="OO48:OR48"/>
    <mergeCell ref="OS48:OV48"/>
    <mergeCell ref="JQ48:JT48"/>
    <mergeCell ref="JU48:JX48"/>
    <mergeCell ref="JY48:KB48"/>
    <mergeCell ref="KC48:KF48"/>
    <mergeCell ref="KG48:KJ48"/>
    <mergeCell ref="KK48:KN48"/>
    <mergeCell ref="KO48:KR48"/>
    <mergeCell ref="KS48:KV48"/>
    <mergeCell ref="KW48:KZ48"/>
    <mergeCell ref="LA48:LD48"/>
    <mergeCell ref="LE48:LH48"/>
    <mergeCell ref="LI48:LL48"/>
    <mergeCell ref="LM48:LP48"/>
    <mergeCell ref="LQ48:LT48"/>
    <mergeCell ref="LU48:LX48"/>
    <mergeCell ref="LY48:MB48"/>
    <mergeCell ref="MC48:MF48"/>
    <mergeCell ref="HA48:HD48"/>
    <mergeCell ref="HE48:HH48"/>
    <mergeCell ref="HI48:HL48"/>
    <mergeCell ref="HM48:HP48"/>
    <mergeCell ref="HQ48:HT48"/>
    <mergeCell ref="HU48:HX48"/>
    <mergeCell ref="HY48:IB48"/>
    <mergeCell ref="IC48:IF48"/>
    <mergeCell ref="IG48:IJ48"/>
    <mergeCell ref="IK48:IN48"/>
    <mergeCell ref="IO48:IR48"/>
    <mergeCell ref="IS48:IV48"/>
    <mergeCell ref="IW48:IZ48"/>
    <mergeCell ref="JA48:JD48"/>
    <mergeCell ref="JE48:JH48"/>
    <mergeCell ref="JI48:JL48"/>
    <mergeCell ref="JM48:JP48"/>
    <mergeCell ref="EK48:EN48"/>
    <mergeCell ref="EO48:ER48"/>
    <mergeCell ref="ES48:EV48"/>
    <mergeCell ref="EW48:EZ48"/>
    <mergeCell ref="FA48:FD48"/>
    <mergeCell ref="FE48:FH48"/>
    <mergeCell ref="FI48:FL48"/>
    <mergeCell ref="FM48:FP48"/>
    <mergeCell ref="FQ48:FT48"/>
    <mergeCell ref="FU48:FX48"/>
    <mergeCell ref="FY48:GB48"/>
    <mergeCell ref="GC48:GF48"/>
    <mergeCell ref="GG48:GJ48"/>
    <mergeCell ref="GK48:GN48"/>
    <mergeCell ref="GO48:GR48"/>
    <mergeCell ref="GS48:GV48"/>
    <mergeCell ref="GW48:GZ48"/>
    <mergeCell ref="BU48:BX48"/>
    <mergeCell ref="BY48:CB48"/>
    <mergeCell ref="CC48:CF48"/>
    <mergeCell ref="CG48:CJ48"/>
    <mergeCell ref="CK48:CN48"/>
    <mergeCell ref="CO48:CR48"/>
    <mergeCell ref="CS48:CV48"/>
    <mergeCell ref="CW48:CZ48"/>
    <mergeCell ref="DA48:DD48"/>
    <mergeCell ref="DE48:DH48"/>
    <mergeCell ref="DI48:DL48"/>
    <mergeCell ref="DM48:DP48"/>
    <mergeCell ref="DQ48:DT48"/>
    <mergeCell ref="DU48:DX48"/>
    <mergeCell ref="DY48:EB48"/>
    <mergeCell ref="EC48:EF48"/>
    <mergeCell ref="EG48:EJ48"/>
    <mergeCell ref="ALC42:ALE42"/>
    <mergeCell ref="ALF42:ALH42"/>
    <mergeCell ref="ALI42:ALK42"/>
    <mergeCell ref="ALL42:ALN42"/>
    <mergeCell ref="ALO42:ALQ42"/>
    <mergeCell ref="ALR42:ALT42"/>
    <mergeCell ref="ALU42:ALW42"/>
    <mergeCell ref="ALX42:ALZ42"/>
    <mergeCell ref="AMA42:AMC42"/>
    <mergeCell ref="AMD42:AMF42"/>
    <mergeCell ref="AMG42:AMI42"/>
    <mergeCell ref="A43:C43"/>
    <mergeCell ref="A45:B45"/>
    <mergeCell ref="A47:D47"/>
    <mergeCell ref="A48:D48"/>
    <mergeCell ref="E48:H48"/>
    <mergeCell ref="I48:L48"/>
    <mergeCell ref="M48:P48"/>
    <mergeCell ref="Q48:T48"/>
    <mergeCell ref="U48:X48"/>
    <mergeCell ref="Y48:AB48"/>
    <mergeCell ref="AC48:AF48"/>
    <mergeCell ref="AG48:AJ48"/>
    <mergeCell ref="AK48:AN48"/>
    <mergeCell ref="AO48:AR48"/>
    <mergeCell ref="AS48:AV48"/>
    <mergeCell ref="AW48:AZ48"/>
    <mergeCell ref="BA48:BD48"/>
    <mergeCell ref="BE48:BH48"/>
    <mergeCell ref="BI48:BL48"/>
    <mergeCell ref="BM48:BP48"/>
    <mergeCell ref="BQ48:BT48"/>
    <mergeCell ref="AJD42:AJF42"/>
    <mergeCell ref="AJG42:AJI42"/>
    <mergeCell ref="AJJ42:AJL42"/>
    <mergeCell ref="AJM42:AJO42"/>
    <mergeCell ref="AJP42:AJR42"/>
    <mergeCell ref="AJS42:AJU42"/>
    <mergeCell ref="AJV42:AJX42"/>
    <mergeCell ref="AJY42:AKA42"/>
    <mergeCell ref="AKB42:AKD42"/>
    <mergeCell ref="AKE42:AKG42"/>
    <mergeCell ref="AKH42:AKJ42"/>
    <mergeCell ref="AKK42:AKM42"/>
    <mergeCell ref="AKN42:AKP42"/>
    <mergeCell ref="AKQ42:AKS42"/>
    <mergeCell ref="AKT42:AKV42"/>
    <mergeCell ref="AKW42:AKY42"/>
    <mergeCell ref="AKZ42:ALB42"/>
    <mergeCell ref="AHE42:AHG42"/>
    <mergeCell ref="AHH42:AHJ42"/>
    <mergeCell ref="AHK42:AHM42"/>
    <mergeCell ref="AHN42:AHP42"/>
    <mergeCell ref="AHQ42:AHS42"/>
    <mergeCell ref="AHT42:AHV42"/>
    <mergeCell ref="AHW42:AHY42"/>
    <mergeCell ref="AHZ42:AIB42"/>
    <mergeCell ref="AIC42:AIE42"/>
    <mergeCell ref="AIF42:AIH42"/>
    <mergeCell ref="AII42:AIK42"/>
    <mergeCell ref="AIL42:AIN42"/>
    <mergeCell ref="AIO42:AIQ42"/>
    <mergeCell ref="AIR42:AIT42"/>
    <mergeCell ref="AIU42:AIW42"/>
    <mergeCell ref="AIX42:AIZ42"/>
    <mergeCell ref="AJA42:AJC42"/>
    <mergeCell ref="AFF42:AFH42"/>
    <mergeCell ref="AFI42:AFK42"/>
    <mergeCell ref="AFL42:AFN42"/>
    <mergeCell ref="AFO42:AFQ42"/>
    <mergeCell ref="AFR42:AFT42"/>
    <mergeCell ref="AFU42:AFW42"/>
    <mergeCell ref="AFX42:AFZ42"/>
    <mergeCell ref="AGA42:AGC42"/>
    <mergeCell ref="AGD42:AGF42"/>
    <mergeCell ref="AGG42:AGI42"/>
    <mergeCell ref="AGJ42:AGL42"/>
    <mergeCell ref="AGM42:AGO42"/>
    <mergeCell ref="AGP42:AGR42"/>
    <mergeCell ref="AGS42:AGU42"/>
    <mergeCell ref="AGV42:AGX42"/>
    <mergeCell ref="AGY42:AHA42"/>
    <mergeCell ref="AHB42:AHD42"/>
    <mergeCell ref="ADG42:ADI42"/>
    <mergeCell ref="ADJ42:ADL42"/>
    <mergeCell ref="ADM42:ADO42"/>
    <mergeCell ref="ADP42:ADR42"/>
    <mergeCell ref="ADS42:ADU42"/>
    <mergeCell ref="ADV42:ADX42"/>
    <mergeCell ref="ADY42:AEA42"/>
    <mergeCell ref="AEB42:AED42"/>
    <mergeCell ref="AEE42:AEG42"/>
    <mergeCell ref="AEH42:AEJ42"/>
    <mergeCell ref="AEK42:AEM42"/>
    <mergeCell ref="AEN42:AEP42"/>
    <mergeCell ref="AEQ42:AES42"/>
    <mergeCell ref="AET42:AEV42"/>
    <mergeCell ref="AEW42:AEY42"/>
    <mergeCell ref="AEZ42:AFB42"/>
    <mergeCell ref="AFC42:AFE42"/>
    <mergeCell ref="ABH42:ABJ42"/>
    <mergeCell ref="ABK42:ABM42"/>
    <mergeCell ref="ABN42:ABP42"/>
    <mergeCell ref="ABQ42:ABS42"/>
    <mergeCell ref="ABT42:ABV42"/>
    <mergeCell ref="ABW42:ABY42"/>
    <mergeCell ref="ABZ42:ACB42"/>
    <mergeCell ref="ACC42:ACE42"/>
    <mergeCell ref="ACF42:ACH42"/>
    <mergeCell ref="ACI42:ACK42"/>
    <mergeCell ref="ACL42:ACN42"/>
    <mergeCell ref="ACO42:ACQ42"/>
    <mergeCell ref="ACR42:ACT42"/>
    <mergeCell ref="ACU42:ACW42"/>
    <mergeCell ref="ACX42:ACZ42"/>
    <mergeCell ref="ADA42:ADC42"/>
    <mergeCell ref="ADD42:ADF42"/>
    <mergeCell ref="ZI42:ZK42"/>
    <mergeCell ref="ZL42:ZN42"/>
    <mergeCell ref="ZO42:ZQ42"/>
    <mergeCell ref="ZR42:ZT42"/>
    <mergeCell ref="ZU42:ZW42"/>
    <mergeCell ref="ZX42:ZZ42"/>
    <mergeCell ref="AAA42:AAC42"/>
    <mergeCell ref="AAD42:AAF42"/>
    <mergeCell ref="AAG42:AAI42"/>
    <mergeCell ref="AAJ42:AAL42"/>
    <mergeCell ref="AAM42:AAO42"/>
    <mergeCell ref="AAP42:AAR42"/>
    <mergeCell ref="AAS42:AAU42"/>
    <mergeCell ref="AAV42:AAX42"/>
    <mergeCell ref="AAY42:ABA42"/>
    <mergeCell ref="ABB42:ABD42"/>
    <mergeCell ref="ABE42:ABG42"/>
    <mergeCell ref="XJ42:XL42"/>
    <mergeCell ref="XM42:XO42"/>
    <mergeCell ref="XP42:XR42"/>
    <mergeCell ref="XS42:XU42"/>
    <mergeCell ref="XV42:XX42"/>
    <mergeCell ref="XY42:YA42"/>
    <mergeCell ref="YB42:YD42"/>
    <mergeCell ref="YE42:YG42"/>
    <mergeCell ref="YH42:YJ42"/>
    <mergeCell ref="YK42:YM42"/>
    <mergeCell ref="YN42:YP42"/>
    <mergeCell ref="YQ42:YS42"/>
    <mergeCell ref="YT42:YV42"/>
    <mergeCell ref="YW42:YY42"/>
    <mergeCell ref="YZ42:ZB42"/>
    <mergeCell ref="ZC42:ZE42"/>
    <mergeCell ref="ZF42:ZH42"/>
    <mergeCell ref="VK42:VM42"/>
    <mergeCell ref="VN42:VP42"/>
    <mergeCell ref="VQ42:VS42"/>
    <mergeCell ref="VT42:VV42"/>
    <mergeCell ref="VW42:VY42"/>
    <mergeCell ref="VZ42:WB42"/>
    <mergeCell ref="WC42:WE42"/>
    <mergeCell ref="WF42:WH42"/>
    <mergeCell ref="WI42:WK42"/>
    <mergeCell ref="WL42:WN42"/>
    <mergeCell ref="WO42:WQ42"/>
    <mergeCell ref="WR42:WT42"/>
    <mergeCell ref="WU42:WW42"/>
    <mergeCell ref="WX42:WZ42"/>
    <mergeCell ref="XA42:XC42"/>
    <mergeCell ref="XD42:XF42"/>
    <mergeCell ref="XG42:XI42"/>
    <mergeCell ref="TL42:TN42"/>
    <mergeCell ref="TO42:TQ42"/>
    <mergeCell ref="TR42:TT42"/>
    <mergeCell ref="TU42:TW42"/>
    <mergeCell ref="TX42:TZ42"/>
    <mergeCell ref="UA42:UC42"/>
    <mergeCell ref="UD42:UF42"/>
    <mergeCell ref="UG42:UI42"/>
    <mergeCell ref="UJ42:UL42"/>
    <mergeCell ref="UM42:UO42"/>
    <mergeCell ref="UP42:UR42"/>
    <mergeCell ref="US42:UU42"/>
    <mergeCell ref="UV42:UX42"/>
    <mergeCell ref="UY42:VA42"/>
    <mergeCell ref="VB42:VD42"/>
    <mergeCell ref="VE42:VG42"/>
    <mergeCell ref="VH42:VJ42"/>
    <mergeCell ref="RM42:RO42"/>
    <mergeCell ref="RP42:RR42"/>
    <mergeCell ref="RS42:RU42"/>
    <mergeCell ref="RV42:RX42"/>
    <mergeCell ref="RY42:SA42"/>
    <mergeCell ref="SB42:SD42"/>
    <mergeCell ref="SE42:SG42"/>
    <mergeCell ref="SH42:SJ42"/>
    <mergeCell ref="SK42:SM42"/>
    <mergeCell ref="SN42:SP42"/>
    <mergeCell ref="SQ42:SS42"/>
    <mergeCell ref="ST42:SV42"/>
    <mergeCell ref="SW42:SY42"/>
    <mergeCell ref="SZ42:TB42"/>
    <mergeCell ref="TC42:TE42"/>
    <mergeCell ref="TF42:TH42"/>
    <mergeCell ref="TI42:TK42"/>
    <mergeCell ref="PN42:PP42"/>
    <mergeCell ref="PQ42:PS42"/>
    <mergeCell ref="PT42:PV42"/>
    <mergeCell ref="PW42:PY42"/>
    <mergeCell ref="PZ42:QB42"/>
    <mergeCell ref="QC42:QE42"/>
    <mergeCell ref="QF42:QH42"/>
    <mergeCell ref="QI42:QK42"/>
    <mergeCell ref="QL42:QN42"/>
    <mergeCell ref="QO42:QQ42"/>
    <mergeCell ref="QR42:QT42"/>
    <mergeCell ref="QU42:QW42"/>
    <mergeCell ref="QX42:QZ42"/>
    <mergeCell ref="RA42:RC42"/>
    <mergeCell ref="RD42:RF42"/>
    <mergeCell ref="RG42:RI42"/>
    <mergeCell ref="RJ42:RL42"/>
    <mergeCell ref="NO42:NQ42"/>
    <mergeCell ref="NR42:NT42"/>
    <mergeCell ref="NU42:NW42"/>
    <mergeCell ref="NX42:NZ42"/>
    <mergeCell ref="OA42:OC42"/>
    <mergeCell ref="OD42:OF42"/>
    <mergeCell ref="OG42:OI42"/>
    <mergeCell ref="OJ42:OL42"/>
    <mergeCell ref="OM42:OO42"/>
    <mergeCell ref="OP42:OR42"/>
    <mergeCell ref="OS42:OU42"/>
    <mergeCell ref="OV42:OX42"/>
    <mergeCell ref="OY42:PA42"/>
    <mergeCell ref="PB42:PD42"/>
    <mergeCell ref="PE42:PG42"/>
    <mergeCell ref="PH42:PJ42"/>
    <mergeCell ref="PK42:PM42"/>
    <mergeCell ref="LP42:LR42"/>
    <mergeCell ref="LS42:LU42"/>
    <mergeCell ref="LV42:LX42"/>
    <mergeCell ref="LY42:MA42"/>
    <mergeCell ref="MB42:MD42"/>
    <mergeCell ref="ME42:MG42"/>
    <mergeCell ref="MH42:MJ42"/>
    <mergeCell ref="MK42:MM42"/>
    <mergeCell ref="MN42:MP42"/>
    <mergeCell ref="MQ42:MS42"/>
    <mergeCell ref="MT42:MV42"/>
    <mergeCell ref="MW42:MY42"/>
    <mergeCell ref="MZ42:NB42"/>
    <mergeCell ref="NC42:NE42"/>
    <mergeCell ref="NF42:NH42"/>
    <mergeCell ref="NI42:NK42"/>
    <mergeCell ref="NL42:NN42"/>
    <mergeCell ref="JQ42:JS42"/>
    <mergeCell ref="JT42:JV42"/>
    <mergeCell ref="JW42:JY42"/>
    <mergeCell ref="JZ42:KB42"/>
    <mergeCell ref="KC42:KE42"/>
    <mergeCell ref="KF42:KH42"/>
    <mergeCell ref="KI42:KK42"/>
    <mergeCell ref="KL42:KN42"/>
    <mergeCell ref="KO42:KQ42"/>
    <mergeCell ref="KR42:KT42"/>
    <mergeCell ref="KU42:KW42"/>
    <mergeCell ref="KX42:KZ42"/>
    <mergeCell ref="LA42:LC42"/>
    <mergeCell ref="LD42:LF42"/>
    <mergeCell ref="LG42:LI42"/>
    <mergeCell ref="LJ42:LL42"/>
    <mergeCell ref="LM42:LO42"/>
    <mergeCell ref="HR42:HT42"/>
    <mergeCell ref="HU42:HW42"/>
    <mergeCell ref="HX42:HZ42"/>
    <mergeCell ref="IA42:IC42"/>
    <mergeCell ref="ID42:IF42"/>
    <mergeCell ref="IG42:II42"/>
    <mergeCell ref="IJ42:IL42"/>
    <mergeCell ref="IM42:IO42"/>
    <mergeCell ref="IP42:IR42"/>
    <mergeCell ref="IS42:IU42"/>
    <mergeCell ref="IV42:IX42"/>
    <mergeCell ref="IY42:JA42"/>
    <mergeCell ref="JB42:JD42"/>
    <mergeCell ref="JE42:JG42"/>
    <mergeCell ref="JH42:JJ42"/>
    <mergeCell ref="JK42:JM42"/>
    <mergeCell ref="JN42:JP42"/>
    <mergeCell ref="FS42:FU42"/>
    <mergeCell ref="FV42:FX42"/>
    <mergeCell ref="FY42:GA42"/>
    <mergeCell ref="GB42:GD42"/>
    <mergeCell ref="GE42:GG42"/>
    <mergeCell ref="GH42:GJ42"/>
    <mergeCell ref="GK42:GM42"/>
    <mergeCell ref="GN42:GP42"/>
    <mergeCell ref="GQ42:GS42"/>
    <mergeCell ref="GT42:GV42"/>
    <mergeCell ref="GW42:GY42"/>
    <mergeCell ref="GZ42:HB42"/>
    <mergeCell ref="HC42:HE42"/>
    <mergeCell ref="HF42:HH42"/>
    <mergeCell ref="HI42:HK42"/>
    <mergeCell ref="HL42:HN42"/>
    <mergeCell ref="HO42:HQ42"/>
    <mergeCell ref="DT42:DV42"/>
    <mergeCell ref="DW42:DY42"/>
    <mergeCell ref="DZ42:EB42"/>
    <mergeCell ref="EC42:EE42"/>
    <mergeCell ref="EF42:EH42"/>
    <mergeCell ref="EI42:EK42"/>
    <mergeCell ref="EL42:EN42"/>
    <mergeCell ref="EO42:EQ42"/>
    <mergeCell ref="ER42:ET42"/>
    <mergeCell ref="EU42:EW42"/>
    <mergeCell ref="EX42:EZ42"/>
    <mergeCell ref="FA42:FC42"/>
    <mergeCell ref="FD42:FF42"/>
    <mergeCell ref="FG42:FI42"/>
    <mergeCell ref="FJ42:FL42"/>
    <mergeCell ref="FM42:FO42"/>
    <mergeCell ref="FP42:FR42"/>
    <mergeCell ref="BU42:BW42"/>
    <mergeCell ref="BX42:BZ42"/>
    <mergeCell ref="CA42:CC42"/>
    <mergeCell ref="CD42:CF42"/>
    <mergeCell ref="CG42:CI42"/>
    <mergeCell ref="CJ42:CL42"/>
    <mergeCell ref="CM42:CO42"/>
    <mergeCell ref="CP42:CR42"/>
    <mergeCell ref="CS42:CU42"/>
    <mergeCell ref="CV42:CX42"/>
    <mergeCell ref="CY42:DA42"/>
    <mergeCell ref="DB42:DD42"/>
    <mergeCell ref="DE42:DG42"/>
    <mergeCell ref="DH42:DJ42"/>
    <mergeCell ref="DK42:DM42"/>
    <mergeCell ref="DN42:DP42"/>
    <mergeCell ref="DQ42:DS42"/>
    <mergeCell ref="ALM38:ALP38"/>
    <mergeCell ref="ALQ38:ALT38"/>
    <mergeCell ref="ALU38:ALX38"/>
    <mergeCell ref="ALY38:AMB38"/>
    <mergeCell ref="AMC38:AMF38"/>
    <mergeCell ref="AMG38:AMJ38"/>
    <mergeCell ref="A40:B40"/>
    <mergeCell ref="A41:B41"/>
    <mergeCell ref="A42:B42"/>
    <mergeCell ref="D42:F42"/>
    <mergeCell ref="G42:I42"/>
    <mergeCell ref="J42:L42"/>
    <mergeCell ref="M42:O42"/>
    <mergeCell ref="P42:R42"/>
    <mergeCell ref="S42:U42"/>
    <mergeCell ref="V42:X42"/>
    <mergeCell ref="Y42:AA42"/>
    <mergeCell ref="AB42:AD42"/>
    <mergeCell ref="AE42:AG42"/>
    <mergeCell ref="AH42:AJ42"/>
    <mergeCell ref="AK42:AM42"/>
    <mergeCell ref="AN42:AP42"/>
    <mergeCell ref="AQ42:AS42"/>
    <mergeCell ref="AT42:AV42"/>
    <mergeCell ref="AW42:AY42"/>
    <mergeCell ref="AZ42:BB42"/>
    <mergeCell ref="BC42:BE42"/>
    <mergeCell ref="BF42:BH42"/>
    <mergeCell ref="BI42:BK42"/>
    <mergeCell ref="BL42:BN42"/>
    <mergeCell ref="BO42:BQ42"/>
    <mergeCell ref="BR42:BT42"/>
    <mergeCell ref="AIW38:AIZ38"/>
    <mergeCell ref="AJA38:AJD38"/>
    <mergeCell ref="AJE38:AJH38"/>
    <mergeCell ref="AJI38:AJL38"/>
    <mergeCell ref="AJM38:AJP38"/>
    <mergeCell ref="AJQ38:AJT38"/>
    <mergeCell ref="AJU38:AJX38"/>
    <mergeCell ref="AJY38:AKB38"/>
    <mergeCell ref="AKC38:AKF38"/>
    <mergeCell ref="AKG38:AKJ38"/>
    <mergeCell ref="AKK38:AKN38"/>
    <mergeCell ref="AKO38:AKR38"/>
    <mergeCell ref="AKS38:AKV38"/>
    <mergeCell ref="AKW38:AKZ38"/>
    <mergeCell ref="ALA38:ALD38"/>
    <mergeCell ref="ALE38:ALH38"/>
    <mergeCell ref="ALI38:ALL38"/>
    <mergeCell ref="AGG38:AGJ38"/>
    <mergeCell ref="AGK38:AGN38"/>
    <mergeCell ref="AGO38:AGR38"/>
    <mergeCell ref="AGS38:AGV38"/>
    <mergeCell ref="AGW38:AGZ38"/>
    <mergeCell ref="AHA38:AHD38"/>
    <mergeCell ref="AHE38:AHH38"/>
    <mergeCell ref="AHI38:AHL38"/>
    <mergeCell ref="AHM38:AHP38"/>
    <mergeCell ref="AHQ38:AHT38"/>
    <mergeCell ref="AHU38:AHX38"/>
    <mergeCell ref="AHY38:AIB38"/>
    <mergeCell ref="AIC38:AIF38"/>
    <mergeCell ref="AIG38:AIJ38"/>
    <mergeCell ref="AIK38:AIN38"/>
    <mergeCell ref="AIO38:AIR38"/>
    <mergeCell ref="AIS38:AIV38"/>
    <mergeCell ref="ADQ38:ADT38"/>
    <mergeCell ref="ADU38:ADX38"/>
    <mergeCell ref="ADY38:AEB38"/>
    <mergeCell ref="AEC38:AEF38"/>
    <mergeCell ref="AEG38:AEJ38"/>
    <mergeCell ref="AEK38:AEN38"/>
    <mergeCell ref="AEO38:AER38"/>
    <mergeCell ref="AES38:AEV38"/>
    <mergeCell ref="AEW38:AEZ38"/>
    <mergeCell ref="AFA38:AFD38"/>
    <mergeCell ref="AFE38:AFH38"/>
    <mergeCell ref="AFI38:AFL38"/>
    <mergeCell ref="AFM38:AFP38"/>
    <mergeCell ref="AFQ38:AFT38"/>
    <mergeCell ref="AFU38:AFX38"/>
    <mergeCell ref="AFY38:AGB38"/>
    <mergeCell ref="AGC38:AGF38"/>
    <mergeCell ref="ABA38:ABD38"/>
    <mergeCell ref="ABE38:ABH38"/>
    <mergeCell ref="ABI38:ABL38"/>
    <mergeCell ref="ABM38:ABP38"/>
    <mergeCell ref="ABQ38:ABT38"/>
    <mergeCell ref="ABU38:ABX38"/>
    <mergeCell ref="ABY38:ACB38"/>
    <mergeCell ref="ACC38:ACF38"/>
    <mergeCell ref="ACG38:ACJ38"/>
    <mergeCell ref="ACK38:ACN38"/>
    <mergeCell ref="ACO38:ACR38"/>
    <mergeCell ref="ACS38:ACV38"/>
    <mergeCell ref="ACW38:ACZ38"/>
    <mergeCell ref="ADA38:ADD38"/>
    <mergeCell ref="ADE38:ADH38"/>
    <mergeCell ref="ADI38:ADL38"/>
    <mergeCell ref="ADM38:ADP38"/>
    <mergeCell ref="YK38:YN38"/>
    <mergeCell ref="YO38:YR38"/>
    <mergeCell ref="YS38:YV38"/>
    <mergeCell ref="YW38:YZ38"/>
    <mergeCell ref="ZA38:ZD38"/>
    <mergeCell ref="ZE38:ZH38"/>
    <mergeCell ref="ZI38:ZL38"/>
    <mergeCell ref="ZM38:ZP38"/>
    <mergeCell ref="ZQ38:ZT38"/>
    <mergeCell ref="ZU38:ZX38"/>
    <mergeCell ref="ZY38:AAB38"/>
    <mergeCell ref="AAC38:AAF38"/>
    <mergeCell ref="AAG38:AAJ38"/>
    <mergeCell ref="AAK38:AAN38"/>
    <mergeCell ref="AAO38:AAR38"/>
    <mergeCell ref="AAS38:AAV38"/>
    <mergeCell ref="AAW38:AAZ38"/>
    <mergeCell ref="VU38:VX38"/>
    <mergeCell ref="VY38:WB38"/>
    <mergeCell ref="WC38:WF38"/>
    <mergeCell ref="WG38:WJ38"/>
    <mergeCell ref="WK38:WN38"/>
    <mergeCell ref="WO38:WR38"/>
    <mergeCell ref="WS38:WV38"/>
    <mergeCell ref="WW38:WZ38"/>
    <mergeCell ref="XA38:XD38"/>
    <mergeCell ref="XE38:XH38"/>
    <mergeCell ref="XI38:XL38"/>
    <mergeCell ref="XM38:XP38"/>
    <mergeCell ref="XQ38:XT38"/>
    <mergeCell ref="XU38:XX38"/>
    <mergeCell ref="XY38:YB38"/>
    <mergeCell ref="YC38:YF38"/>
    <mergeCell ref="YG38:YJ38"/>
    <mergeCell ref="TE38:TH38"/>
    <mergeCell ref="TI38:TL38"/>
    <mergeCell ref="TM38:TP38"/>
    <mergeCell ref="TQ38:TT38"/>
    <mergeCell ref="TU38:TX38"/>
    <mergeCell ref="TY38:UB38"/>
    <mergeCell ref="UC38:UF38"/>
    <mergeCell ref="UG38:UJ38"/>
    <mergeCell ref="UK38:UN38"/>
    <mergeCell ref="UO38:UR38"/>
    <mergeCell ref="US38:UV38"/>
    <mergeCell ref="UW38:UZ38"/>
    <mergeCell ref="VA38:VD38"/>
    <mergeCell ref="VE38:VH38"/>
    <mergeCell ref="VI38:VL38"/>
    <mergeCell ref="VM38:VP38"/>
    <mergeCell ref="VQ38:VT38"/>
    <mergeCell ref="QO38:QR38"/>
    <mergeCell ref="QS38:QV38"/>
    <mergeCell ref="QW38:QZ38"/>
    <mergeCell ref="RA38:RD38"/>
    <mergeCell ref="RE38:RH38"/>
    <mergeCell ref="RI38:RL38"/>
    <mergeCell ref="RM38:RP38"/>
    <mergeCell ref="RQ38:RT38"/>
    <mergeCell ref="RU38:RX38"/>
    <mergeCell ref="RY38:SB38"/>
    <mergeCell ref="SC38:SF38"/>
    <mergeCell ref="SG38:SJ38"/>
    <mergeCell ref="SK38:SN38"/>
    <mergeCell ref="SO38:SR38"/>
    <mergeCell ref="SS38:SV38"/>
    <mergeCell ref="SW38:SZ38"/>
    <mergeCell ref="TA38:TD38"/>
    <mergeCell ref="NY38:OB38"/>
    <mergeCell ref="OC38:OF38"/>
    <mergeCell ref="OG38:OJ38"/>
    <mergeCell ref="OK38:ON38"/>
    <mergeCell ref="OO38:OR38"/>
    <mergeCell ref="OS38:OV38"/>
    <mergeCell ref="OW38:OZ38"/>
    <mergeCell ref="PA38:PD38"/>
    <mergeCell ref="PE38:PH38"/>
    <mergeCell ref="PI38:PL38"/>
    <mergeCell ref="PM38:PP38"/>
    <mergeCell ref="PQ38:PT38"/>
    <mergeCell ref="PU38:PX38"/>
    <mergeCell ref="PY38:QB38"/>
    <mergeCell ref="QC38:QF38"/>
    <mergeCell ref="QG38:QJ38"/>
    <mergeCell ref="QK38:QN38"/>
    <mergeCell ref="LI38:LL38"/>
    <mergeCell ref="LM38:LP38"/>
    <mergeCell ref="LQ38:LT38"/>
    <mergeCell ref="LU38:LX38"/>
    <mergeCell ref="LY38:MB38"/>
    <mergeCell ref="MC38:MF38"/>
    <mergeCell ref="MG38:MJ38"/>
    <mergeCell ref="MK38:MN38"/>
    <mergeCell ref="MO38:MR38"/>
    <mergeCell ref="MS38:MV38"/>
    <mergeCell ref="MW38:MZ38"/>
    <mergeCell ref="NA38:ND38"/>
    <mergeCell ref="NE38:NH38"/>
    <mergeCell ref="NI38:NL38"/>
    <mergeCell ref="NM38:NP38"/>
    <mergeCell ref="NQ38:NT38"/>
    <mergeCell ref="NU38:NX38"/>
    <mergeCell ref="IS38:IV38"/>
    <mergeCell ref="IW38:IZ38"/>
    <mergeCell ref="JA38:JD38"/>
    <mergeCell ref="JE38:JH38"/>
    <mergeCell ref="JI38:JL38"/>
    <mergeCell ref="JM38:JP38"/>
    <mergeCell ref="JQ38:JT38"/>
    <mergeCell ref="JU38:JX38"/>
    <mergeCell ref="JY38:KB38"/>
    <mergeCell ref="KC38:KF38"/>
    <mergeCell ref="KG38:KJ38"/>
    <mergeCell ref="KK38:KN38"/>
    <mergeCell ref="KO38:KR38"/>
    <mergeCell ref="KS38:KV38"/>
    <mergeCell ref="KW38:KZ38"/>
    <mergeCell ref="LA38:LD38"/>
    <mergeCell ref="LE38:LH38"/>
    <mergeCell ref="GC38:GF38"/>
    <mergeCell ref="GG38:GJ38"/>
    <mergeCell ref="GK38:GN38"/>
    <mergeCell ref="GO38:GR38"/>
    <mergeCell ref="GS38:GV38"/>
    <mergeCell ref="GW38:GZ38"/>
    <mergeCell ref="HA38:HD38"/>
    <mergeCell ref="HE38:HH38"/>
    <mergeCell ref="HI38:HL38"/>
    <mergeCell ref="HM38:HP38"/>
    <mergeCell ref="HQ38:HT38"/>
    <mergeCell ref="HU38:HX38"/>
    <mergeCell ref="HY38:IB38"/>
    <mergeCell ref="IC38:IF38"/>
    <mergeCell ref="IG38:IJ38"/>
    <mergeCell ref="IK38:IN38"/>
    <mergeCell ref="IO38:IR38"/>
    <mergeCell ref="DM38:DP38"/>
    <mergeCell ref="DQ38:DT38"/>
    <mergeCell ref="DU38:DX38"/>
    <mergeCell ref="DY38:EB38"/>
    <mergeCell ref="EC38:EF38"/>
    <mergeCell ref="EG38:EJ38"/>
    <mergeCell ref="EK38:EN38"/>
    <mergeCell ref="EO38:ER38"/>
    <mergeCell ref="ES38:EV38"/>
    <mergeCell ref="EW38:EZ38"/>
    <mergeCell ref="FA38:FD38"/>
    <mergeCell ref="FE38:FH38"/>
    <mergeCell ref="FI38:FL38"/>
    <mergeCell ref="FM38:FP38"/>
    <mergeCell ref="FQ38:FT38"/>
    <mergeCell ref="FU38:FX38"/>
    <mergeCell ref="FY38:GB38"/>
    <mergeCell ref="ALU36:ALZ36"/>
    <mergeCell ref="AMA36:AMF36"/>
    <mergeCell ref="AMG36:AMJ36"/>
    <mergeCell ref="A38:D38"/>
    <mergeCell ref="E38:H38"/>
    <mergeCell ref="I38:L38"/>
    <mergeCell ref="M38:P38"/>
    <mergeCell ref="Q38:T38"/>
    <mergeCell ref="U38:X38"/>
    <mergeCell ref="Y38:AB38"/>
    <mergeCell ref="AC38:AF38"/>
    <mergeCell ref="AG38:AJ38"/>
    <mergeCell ref="AK38:AN38"/>
    <mergeCell ref="AO38:AR38"/>
    <mergeCell ref="AS38:AV38"/>
    <mergeCell ref="AW38:AZ38"/>
    <mergeCell ref="BA38:BD38"/>
    <mergeCell ref="BE38:BH38"/>
    <mergeCell ref="BI38:BL38"/>
    <mergeCell ref="BM38:BP38"/>
    <mergeCell ref="BQ38:BT38"/>
    <mergeCell ref="BU38:BX38"/>
    <mergeCell ref="BY38:CB38"/>
    <mergeCell ref="CC38:CF38"/>
    <mergeCell ref="CG38:CJ38"/>
    <mergeCell ref="CK38:CN38"/>
    <mergeCell ref="CO38:CR38"/>
    <mergeCell ref="CS38:CV38"/>
    <mergeCell ref="CW38:CZ38"/>
    <mergeCell ref="DA38:DD38"/>
    <mergeCell ref="DE38:DH38"/>
    <mergeCell ref="DI38:DL38"/>
    <mergeCell ref="AHW36:AIB36"/>
    <mergeCell ref="AIC36:AIH36"/>
    <mergeCell ref="AII36:AIN36"/>
    <mergeCell ref="AIO36:AIT36"/>
    <mergeCell ref="AIU36:AIZ36"/>
    <mergeCell ref="AJA36:AJF36"/>
    <mergeCell ref="AJG36:AJL36"/>
    <mergeCell ref="AJM36:AJR36"/>
    <mergeCell ref="AJS36:AJX36"/>
    <mergeCell ref="AJY36:AKD36"/>
    <mergeCell ref="AKE36:AKJ36"/>
    <mergeCell ref="AKK36:AKP36"/>
    <mergeCell ref="AKQ36:AKV36"/>
    <mergeCell ref="AKW36:ALB36"/>
    <mergeCell ref="ALC36:ALH36"/>
    <mergeCell ref="ALI36:ALN36"/>
    <mergeCell ref="ALO36:ALT36"/>
    <mergeCell ref="ADY36:AED36"/>
    <mergeCell ref="AEE36:AEJ36"/>
    <mergeCell ref="AEK36:AEP36"/>
    <mergeCell ref="AEQ36:AEV36"/>
    <mergeCell ref="AEW36:AFB36"/>
    <mergeCell ref="AFC36:AFH36"/>
    <mergeCell ref="AFI36:AFN36"/>
    <mergeCell ref="AFO36:AFT36"/>
    <mergeCell ref="AFU36:AFZ36"/>
    <mergeCell ref="AGA36:AGF36"/>
    <mergeCell ref="AGG36:AGL36"/>
    <mergeCell ref="AGM36:AGR36"/>
    <mergeCell ref="AGS36:AGX36"/>
    <mergeCell ref="AGY36:AHD36"/>
    <mergeCell ref="AHE36:AHJ36"/>
    <mergeCell ref="AHK36:AHP36"/>
    <mergeCell ref="AHQ36:AHV36"/>
    <mergeCell ref="AAA36:AAF36"/>
    <mergeCell ref="AAG36:AAL36"/>
    <mergeCell ref="AAM36:AAR36"/>
    <mergeCell ref="AAS36:AAX36"/>
    <mergeCell ref="AAY36:ABD36"/>
    <mergeCell ref="ABE36:ABJ36"/>
    <mergeCell ref="ABK36:ABP36"/>
    <mergeCell ref="ABQ36:ABV36"/>
    <mergeCell ref="ABW36:ACB36"/>
    <mergeCell ref="ACC36:ACH36"/>
    <mergeCell ref="ACI36:ACN36"/>
    <mergeCell ref="ACO36:ACT36"/>
    <mergeCell ref="ACU36:ACZ36"/>
    <mergeCell ref="ADA36:ADF36"/>
    <mergeCell ref="ADG36:ADL36"/>
    <mergeCell ref="ADM36:ADR36"/>
    <mergeCell ref="ADS36:ADX36"/>
    <mergeCell ref="WC36:WH36"/>
    <mergeCell ref="WI36:WN36"/>
    <mergeCell ref="WO36:WT36"/>
    <mergeCell ref="WU36:WZ36"/>
    <mergeCell ref="XA36:XF36"/>
    <mergeCell ref="XG36:XL36"/>
    <mergeCell ref="XM36:XR36"/>
    <mergeCell ref="XS36:XX36"/>
    <mergeCell ref="XY36:YD36"/>
    <mergeCell ref="YE36:YJ36"/>
    <mergeCell ref="YK36:YP36"/>
    <mergeCell ref="YQ36:YV36"/>
    <mergeCell ref="YW36:ZB36"/>
    <mergeCell ref="ZC36:ZH36"/>
    <mergeCell ref="ZI36:ZN36"/>
    <mergeCell ref="ZO36:ZT36"/>
    <mergeCell ref="ZU36:ZZ36"/>
    <mergeCell ref="SE36:SJ36"/>
    <mergeCell ref="SK36:SP36"/>
    <mergeCell ref="SQ36:SV36"/>
    <mergeCell ref="SW36:TB36"/>
    <mergeCell ref="TC36:TH36"/>
    <mergeCell ref="TI36:TN36"/>
    <mergeCell ref="TO36:TT36"/>
    <mergeCell ref="TU36:TZ36"/>
    <mergeCell ref="UA36:UF36"/>
    <mergeCell ref="UG36:UL36"/>
    <mergeCell ref="UM36:UR36"/>
    <mergeCell ref="US36:UX36"/>
    <mergeCell ref="UY36:VD36"/>
    <mergeCell ref="VE36:VJ36"/>
    <mergeCell ref="VK36:VP36"/>
    <mergeCell ref="VQ36:VV36"/>
    <mergeCell ref="VW36:WB36"/>
    <mergeCell ref="OG36:OL36"/>
    <mergeCell ref="OM36:OR36"/>
    <mergeCell ref="OS36:OX36"/>
    <mergeCell ref="OY36:PD36"/>
    <mergeCell ref="PE36:PJ36"/>
    <mergeCell ref="PK36:PP36"/>
    <mergeCell ref="PQ36:PV36"/>
    <mergeCell ref="PW36:QB36"/>
    <mergeCell ref="QC36:QH36"/>
    <mergeCell ref="QI36:QN36"/>
    <mergeCell ref="QO36:QT36"/>
    <mergeCell ref="QU36:QZ36"/>
    <mergeCell ref="RA36:RF36"/>
    <mergeCell ref="RG36:RL36"/>
    <mergeCell ref="RM36:RR36"/>
    <mergeCell ref="RS36:RX36"/>
    <mergeCell ref="RY36:SD36"/>
    <mergeCell ref="KI36:KN36"/>
    <mergeCell ref="KO36:KT36"/>
    <mergeCell ref="KU36:KZ36"/>
    <mergeCell ref="LA36:LF36"/>
    <mergeCell ref="LG36:LL36"/>
    <mergeCell ref="LM36:LR36"/>
    <mergeCell ref="LS36:LX36"/>
    <mergeCell ref="LY36:MD36"/>
    <mergeCell ref="ME36:MJ36"/>
    <mergeCell ref="MK36:MP36"/>
    <mergeCell ref="MQ36:MV36"/>
    <mergeCell ref="MW36:NB36"/>
    <mergeCell ref="NC36:NH36"/>
    <mergeCell ref="NI36:NN36"/>
    <mergeCell ref="NO36:NT36"/>
    <mergeCell ref="NU36:NZ36"/>
    <mergeCell ref="OA36:OF36"/>
    <mergeCell ref="GK36:GP36"/>
    <mergeCell ref="GQ36:GV36"/>
    <mergeCell ref="GW36:HB36"/>
    <mergeCell ref="HC36:HH36"/>
    <mergeCell ref="HI36:HN36"/>
    <mergeCell ref="HO36:HT36"/>
    <mergeCell ref="HU36:HZ36"/>
    <mergeCell ref="IA36:IF36"/>
    <mergeCell ref="IG36:IL36"/>
    <mergeCell ref="IM36:IR36"/>
    <mergeCell ref="IS36:IX36"/>
    <mergeCell ref="IY36:JD36"/>
    <mergeCell ref="JE36:JJ36"/>
    <mergeCell ref="JK36:JP36"/>
    <mergeCell ref="JQ36:JV36"/>
    <mergeCell ref="JW36:KB36"/>
    <mergeCell ref="KC36:KH36"/>
    <mergeCell ref="CM36:CR36"/>
    <mergeCell ref="CS36:CX36"/>
    <mergeCell ref="CY36:DD36"/>
    <mergeCell ref="DE36:DJ36"/>
    <mergeCell ref="DK36:DP36"/>
    <mergeCell ref="DQ36:DV36"/>
    <mergeCell ref="DW36:EB36"/>
    <mergeCell ref="EC36:EH36"/>
    <mergeCell ref="EI36:EN36"/>
    <mergeCell ref="EO36:ET36"/>
    <mergeCell ref="EU36:EZ36"/>
    <mergeCell ref="FA36:FF36"/>
    <mergeCell ref="FG36:FL36"/>
    <mergeCell ref="FM36:FR36"/>
    <mergeCell ref="FS36:FX36"/>
    <mergeCell ref="FY36:GD36"/>
    <mergeCell ref="GE36:GJ36"/>
    <mergeCell ref="A34:D34"/>
    <mergeCell ref="A35:B35"/>
    <mergeCell ref="A36:F36"/>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AMG2:AMJ2"/>
    <mergeCell ref="A3:B3"/>
    <mergeCell ref="A5:F5"/>
    <mergeCell ref="A6:C6"/>
    <mergeCell ref="A8:B8"/>
    <mergeCell ref="A9:B9"/>
    <mergeCell ref="A12:B12"/>
    <mergeCell ref="A15:B15"/>
    <mergeCell ref="A16:B16"/>
    <mergeCell ref="A17:B17"/>
    <mergeCell ref="A20:B20"/>
    <mergeCell ref="A22:A23"/>
    <mergeCell ref="A26:B26"/>
    <mergeCell ref="A27:B27"/>
    <mergeCell ref="A28:D28"/>
    <mergeCell ref="A29:XFD29"/>
    <mergeCell ref="A30:A31"/>
    <mergeCell ref="AII2:AIN2"/>
    <mergeCell ref="AIO2:AIT2"/>
    <mergeCell ref="AIU2:AIZ2"/>
    <mergeCell ref="AJA2:AJF2"/>
    <mergeCell ref="AJG2:AJL2"/>
    <mergeCell ref="AJM2:AJR2"/>
    <mergeCell ref="AJS2:AJX2"/>
    <mergeCell ref="AJY2:AKD2"/>
    <mergeCell ref="AKE2:AKJ2"/>
    <mergeCell ref="AKK2:AKP2"/>
    <mergeCell ref="AKQ2:AKV2"/>
    <mergeCell ref="AKW2:ALB2"/>
    <mergeCell ref="ALC2:ALH2"/>
    <mergeCell ref="ALI2:ALN2"/>
    <mergeCell ref="ALO2:ALT2"/>
    <mergeCell ref="ALU2:ALZ2"/>
    <mergeCell ref="AMA2:AMF2"/>
    <mergeCell ref="AEK2:AEP2"/>
    <mergeCell ref="AEQ2:AEV2"/>
    <mergeCell ref="AEW2:AFB2"/>
    <mergeCell ref="AFC2:AFH2"/>
    <mergeCell ref="AFI2:AFN2"/>
    <mergeCell ref="AFO2:AFT2"/>
    <mergeCell ref="AFU2:AFZ2"/>
    <mergeCell ref="AGA2:AGF2"/>
    <mergeCell ref="AGG2:AGL2"/>
    <mergeCell ref="AGM2:AGR2"/>
    <mergeCell ref="AGS2:AGX2"/>
    <mergeCell ref="AGY2:AHD2"/>
    <mergeCell ref="AHE2:AHJ2"/>
    <mergeCell ref="AHK2:AHP2"/>
    <mergeCell ref="AHQ2:AHV2"/>
    <mergeCell ref="AHW2:AIB2"/>
    <mergeCell ref="AIC2:AIH2"/>
    <mergeCell ref="AAM2:AAR2"/>
    <mergeCell ref="AAS2:AAX2"/>
    <mergeCell ref="AAY2:ABD2"/>
    <mergeCell ref="ABE2:ABJ2"/>
    <mergeCell ref="ABK2:ABP2"/>
    <mergeCell ref="ABQ2:ABV2"/>
    <mergeCell ref="ABW2:ACB2"/>
    <mergeCell ref="ACC2:ACH2"/>
    <mergeCell ref="ACI2:ACN2"/>
    <mergeCell ref="ACO2:ACT2"/>
    <mergeCell ref="ACU2:ACZ2"/>
    <mergeCell ref="ADA2:ADF2"/>
    <mergeCell ref="ADG2:ADL2"/>
    <mergeCell ref="ADM2:ADR2"/>
    <mergeCell ref="ADS2:ADX2"/>
    <mergeCell ref="ADY2:AED2"/>
    <mergeCell ref="AEE2:AEJ2"/>
    <mergeCell ref="WO2:WT2"/>
    <mergeCell ref="WU2:WZ2"/>
    <mergeCell ref="XA2:XF2"/>
    <mergeCell ref="XG2:XL2"/>
    <mergeCell ref="XM2:XR2"/>
    <mergeCell ref="XS2:XX2"/>
    <mergeCell ref="XY2:YD2"/>
    <mergeCell ref="YE2:YJ2"/>
    <mergeCell ref="YK2:YP2"/>
    <mergeCell ref="YQ2:YV2"/>
    <mergeCell ref="YW2:ZB2"/>
    <mergeCell ref="ZC2:ZH2"/>
    <mergeCell ref="ZI2:ZN2"/>
    <mergeCell ref="ZO2:ZT2"/>
    <mergeCell ref="ZU2:ZZ2"/>
    <mergeCell ref="AAA2:AAF2"/>
    <mergeCell ref="AAG2:AAL2"/>
    <mergeCell ref="SQ2:SV2"/>
    <mergeCell ref="SW2:TB2"/>
    <mergeCell ref="TC2:TH2"/>
    <mergeCell ref="TI2:TN2"/>
    <mergeCell ref="TO2:TT2"/>
    <mergeCell ref="TU2:TZ2"/>
    <mergeCell ref="UA2:UF2"/>
    <mergeCell ref="UG2:UL2"/>
    <mergeCell ref="UM2:UR2"/>
    <mergeCell ref="US2:UX2"/>
    <mergeCell ref="UY2:VD2"/>
    <mergeCell ref="VE2:VJ2"/>
    <mergeCell ref="VK2:VP2"/>
    <mergeCell ref="VQ2:VV2"/>
    <mergeCell ref="VW2:WB2"/>
    <mergeCell ref="WC2:WH2"/>
    <mergeCell ref="WI2:WN2"/>
    <mergeCell ref="OS2:OX2"/>
    <mergeCell ref="OY2:PD2"/>
    <mergeCell ref="PE2:PJ2"/>
    <mergeCell ref="PK2:PP2"/>
    <mergeCell ref="PQ2:PV2"/>
    <mergeCell ref="PW2:QB2"/>
    <mergeCell ref="QC2:QH2"/>
    <mergeCell ref="QI2:QN2"/>
    <mergeCell ref="QO2:QT2"/>
    <mergeCell ref="QU2:QZ2"/>
    <mergeCell ref="RA2:RF2"/>
    <mergeCell ref="RG2:RL2"/>
    <mergeCell ref="RM2:RR2"/>
    <mergeCell ref="RS2:RX2"/>
    <mergeCell ref="RY2:SD2"/>
    <mergeCell ref="SE2:SJ2"/>
    <mergeCell ref="SK2:SP2"/>
    <mergeCell ref="KU2:KZ2"/>
    <mergeCell ref="LA2:LF2"/>
    <mergeCell ref="LG2:LL2"/>
    <mergeCell ref="LM2:LR2"/>
    <mergeCell ref="LS2:LX2"/>
    <mergeCell ref="LY2:MD2"/>
    <mergeCell ref="ME2:MJ2"/>
    <mergeCell ref="MK2:MP2"/>
    <mergeCell ref="MQ2:MV2"/>
    <mergeCell ref="MW2:NB2"/>
    <mergeCell ref="NC2:NH2"/>
    <mergeCell ref="NI2:NN2"/>
    <mergeCell ref="NO2:NT2"/>
    <mergeCell ref="NU2:NZ2"/>
    <mergeCell ref="OA2:OF2"/>
    <mergeCell ref="OG2:OL2"/>
    <mergeCell ref="OM2:OR2"/>
    <mergeCell ref="GW2:HB2"/>
    <mergeCell ref="HC2:HH2"/>
    <mergeCell ref="HI2:HN2"/>
    <mergeCell ref="HO2:HT2"/>
    <mergeCell ref="HU2:HZ2"/>
    <mergeCell ref="IA2:IF2"/>
    <mergeCell ref="IG2:IL2"/>
    <mergeCell ref="IM2:IR2"/>
    <mergeCell ref="IS2:IX2"/>
    <mergeCell ref="IY2:JD2"/>
    <mergeCell ref="JE2:JJ2"/>
    <mergeCell ref="JK2:JP2"/>
    <mergeCell ref="JQ2:JV2"/>
    <mergeCell ref="JW2:KB2"/>
    <mergeCell ref="KC2:KH2"/>
    <mergeCell ref="KI2:KN2"/>
    <mergeCell ref="KO2:KT2"/>
    <mergeCell ref="CY2:DD2"/>
    <mergeCell ref="DE2:DJ2"/>
    <mergeCell ref="DK2:DP2"/>
    <mergeCell ref="DQ2:DV2"/>
    <mergeCell ref="DW2:EB2"/>
    <mergeCell ref="EC2:EH2"/>
    <mergeCell ref="EI2:EN2"/>
    <mergeCell ref="EO2:ET2"/>
    <mergeCell ref="EU2:EZ2"/>
    <mergeCell ref="FA2:FF2"/>
    <mergeCell ref="FG2:FL2"/>
    <mergeCell ref="FM2:FR2"/>
    <mergeCell ref="FS2:FX2"/>
    <mergeCell ref="FY2:GD2"/>
    <mergeCell ref="GE2:GJ2"/>
    <mergeCell ref="GK2:GP2"/>
    <mergeCell ref="GQ2:GV2"/>
    <mergeCell ref="A2:F2"/>
    <mergeCell ref="G2:L2"/>
    <mergeCell ref="M2:R2"/>
    <mergeCell ref="S2:X2"/>
    <mergeCell ref="Y2:AD2"/>
    <mergeCell ref="AE2:AJ2"/>
    <mergeCell ref="AK2:AP2"/>
    <mergeCell ref="AQ2:AV2"/>
    <mergeCell ref="AW2:BB2"/>
    <mergeCell ref="BC2:BH2"/>
    <mergeCell ref="BI2:BN2"/>
    <mergeCell ref="BO2:BT2"/>
    <mergeCell ref="BU2:BZ2"/>
    <mergeCell ref="CA2:CF2"/>
    <mergeCell ref="CG2:CL2"/>
    <mergeCell ref="CM2:CR2"/>
    <mergeCell ref="CS2:CX2"/>
  </mergeCells>
  <pageMargins left="0.7" right="0.7" top="0.75" bottom="0.75" header="0.511811023622047" footer="0.511811023622047"/>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I18"/>
  <sheetViews>
    <sheetView zoomScale="80" zoomScaleNormal="80" workbookViewId="0">
      <selection activeCell="D5" sqref="D5"/>
    </sheetView>
  </sheetViews>
  <sheetFormatPr baseColWidth="10" defaultColWidth="11.42578125" defaultRowHeight="15"/>
  <cols>
    <col min="1" max="1" width="17.42578125" customWidth="1"/>
    <col min="2" max="2" width="49.85546875" customWidth="1"/>
    <col min="3" max="3" width="13.42578125" customWidth="1"/>
    <col min="4" max="4" width="75.85546875" customWidth="1"/>
  </cols>
  <sheetData>
    <row r="1" spans="1:9" ht="23.25">
      <c r="A1" s="283" t="s">
        <v>111</v>
      </c>
      <c r="B1" s="283"/>
      <c r="C1" s="283"/>
      <c r="D1" s="283"/>
    </row>
    <row r="2" spans="1:9" ht="18.75">
      <c r="A2" s="57" t="s">
        <v>112</v>
      </c>
      <c r="B2" s="57" t="s">
        <v>113</v>
      </c>
      <c r="C2" s="57" t="s">
        <v>114</v>
      </c>
      <c r="D2" s="57" t="s">
        <v>115</v>
      </c>
    </row>
    <row r="3" spans="1:9" s="59" customFormat="1" ht="65.25" customHeight="1">
      <c r="A3" s="284" t="s">
        <v>116</v>
      </c>
      <c r="B3" s="284" t="s">
        <v>117</v>
      </c>
      <c r="C3" s="285">
        <v>1</v>
      </c>
      <c r="D3" s="58" t="s">
        <v>118</v>
      </c>
    </row>
    <row r="4" spans="1:9" s="59" customFormat="1" ht="78.75" customHeight="1">
      <c r="A4" s="284"/>
      <c r="B4" s="284"/>
      <c r="C4" s="285"/>
      <c r="D4" s="58" t="s">
        <v>119</v>
      </c>
    </row>
    <row r="5" spans="1:9" s="59" customFormat="1" ht="49.5" customHeight="1">
      <c r="A5" s="284"/>
      <c r="B5" s="284"/>
      <c r="C5" s="285">
        <v>2</v>
      </c>
      <c r="D5" s="58" t="s">
        <v>120</v>
      </c>
      <c r="F5" s="286"/>
      <c r="G5" s="286"/>
      <c r="H5" s="286"/>
      <c r="I5" s="286"/>
    </row>
    <row r="6" spans="1:9" s="59" customFormat="1" ht="49.5" customHeight="1">
      <c r="A6" s="284"/>
      <c r="B6" s="284"/>
      <c r="C6" s="285"/>
      <c r="D6" s="58" t="s">
        <v>121</v>
      </c>
      <c r="F6" s="286"/>
      <c r="G6" s="286"/>
      <c r="H6" s="286"/>
      <c r="I6" s="286"/>
    </row>
    <row r="7" spans="1:9" s="59" customFormat="1" ht="49.5" customHeight="1">
      <c r="A7" s="284" t="s">
        <v>122</v>
      </c>
      <c r="B7" s="284" t="s">
        <v>123</v>
      </c>
      <c r="C7" s="285">
        <v>1</v>
      </c>
      <c r="D7" s="58" t="s">
        <v>124</v>
      </c>
    </row>
    <row r="8" spans="1:9" s="59" customFormat="1" ht="49.5" customHeight="1">
      <c r="A8" s="284"/>
      <c r="B8" s="284"/>
      <c r="C8" s="285"/>
      <c r="D8" s="58" t="s">
        <v>125</v>
      </c>
    </row>
    <row r="9" spans="1:9" s="59" customFormat="1" ht="49.5" customHeight="1">
      <c r="A9" s="284"/>
      <c r="B9" s="284"/>
      <c r="C9" s="285">
        <v>2</v>
      </c>
      <c r="D9" s="58" t="s">
        <v>126</v>
      </c>
    </row>
    <row r="10" spans="1:9" s="59" customFormat="1" ht="49.5" customHeight="1">
      <c r="A10" s="284"/>
      <c r="B10" s="284"/>
      <c r="C10" s="285"/>
      <c r="D10" s="58" t="s">
        <v>127</v>
      </c>
    </row>
    <row r="11" spans="1:9" s="59" customFormat="1" ht="49.5" customHeight="1">
      <c r="A11" s="284" t="s">
        <v>128</v>
      </c>
      <c r="B11" s="284" t="s">
        <v>129</v>
      </c>
      <c r="C11" s="285">
        <v>1</v>
      </c>
      <c r="D11" s="58" t="s">
        <v>130</v>
      </c>
    </row>
    <row r="12" spans="1:9" s="59" customFormat="1" ht="49.5" customHeight="1">
      <c r="A12" s="284"/>
      <c r="B12" s="284"/>
      <c r="C12" s="285"/>
      <c r="D12" s="58" t="s">
        <v>131</v>
      </c>
    </row>
    <row r="13" spans="1:9" s="59" customFormat="1" ht="49.5" customHeight="1">
      <c r="A13" s="284"/>
      <c r="B13" s="284"/>
      <c r="C13" s="285">
        <v>2</v>
      </c>
      <c r="D13" s="58" t="s">
        <v>132</v>
      </c>
    </row>
    <row r="14" spans="1:9" s="59" customFormat="1" ht="49.5" customHeight="1">
      <c r="A14" s="284"/>
      <c r="B14" s="284"/>
      <c r="C14" s="285"/>
      <c r="D14" s="58" t="s">
        <v>133</v>
      </c>
    </row>
    <row r="15" spans="1:9" s="59" customFormat="1" ht="49.5" customHeight="1">
      <c r="A15" s="287" t="s">
        <v>134</v>
      </c>
      <c r="B15" s="287" t="s">
        <v>135</v>
      </c>
      <c r="C15" s="288">
        <v>1</v>
      </c>
      <c r="D15" s="58" t="s">
        <v>136</v>
      </c>
    </row>
    <row r="16" spans="1:9" s="59" customFormat="1" ht="49.5" customHeight="1">
      <c r="A16" s="287"/>
      <c r="B16" s="287"/>
      <c r="C16" s="288"/>
      <c r="D16" s="58" t="s">
        <v>137</v>
      </c>
    </row>
    <row r="17" spans="1:4" s="59" customFormat="1" ht="49.5" customHeight="1">
      <c r="A17" s="287"/>
      <c r="B17" s="287"/>
      <c r="C17" s="289">
        <v>2</v>
      </c>
      <c r="D17" s="60" t="s">
        <v>138</v>
      </c>
    </row>
    <row r="18" spans="1:4" s="59" customFormat="1" ht="49.5" customHeight="1">
      <c r="A18" s="287"/>
      <c r="B18" s="287"/>
      <c r="C18" s="289"/>
      <c r="D18" s="60" t="s">
        <v>139</v>
      </c>
    </row>
  </sheetData>
  <mergeCells count="18">
    <mergeCell ref="A11:A14"/>
    <mergeCell ref="B11:B14"/>
    <mergeCell ref="C11:C12"/>
    <mergeCell ref="C13:C14"/>
    <mergeCell ref="A15:A18"/>
    <mergeCell ref="B15:B18"/>
    <mergeCell ref="C15:C16"/>
    <mergeCell ref="C17:C18"/>
    <mergeCell ref="F5:I6"/>
    <mergeCell ref="A7:A10"/>
    <mergeCell ref="B7:B10"/>
    <mergeCell ref="C7:C8"/>
    <mergeCell ref="C9:C10"/>
    <mergeCell ref="A1:D1"/>
    <mergeCell ref="A3:A6"/>
    <mergeCell ref="B3:B6"/>
    <mergeCell ref="C3:C4"/>
    <mergeCell ref="C5:C6"/>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D7D31"/>
    <pageSetUpPr fitToPage="1"/>
  </sheetPr>
  <dimension ref="A1:AMJ31"/>
  <sheetViews>
    <sheetView zoomScale="80" zoomScaleNormal="80" workbookViewId="0">
      <pane xSplit="2" ySplit="3" topLeftCell="C4" activePane="bottomRight" state="frozen"/>
      <selection pane="topRight" activeCell="G1" sqref="G1"/>
      <selection pane="bottomLeft" activeCell="A10" sqref="A10"/>
      <selection pane="bottomRight" activeCell="G22" sqref="G22"/>
    </sheetView>
  </sheetViews>
  <sheetFormatPr baseColWidth="10" defaultColWidth="10.7109375" defaultRowHeight="15"/>
  <cols>
    <col min="1" max="1" width="18.85546875" style="61" customWidth="1"/>
    <col min="2" max="2" width="87.140625" style="61" customWidth="1"/>
    <col min="3" max="18" width="21" style="62" customWidth="1"/>
    <col min="19" max="1024" width="10.7109375" style="61"/>
  </cols>
  <sheetData>
    <row r="1" spans="1:18" s="62" customFormat="1" ht="100.5" customHeight="1">
      <c r="B1" s="63" t="s">
        <v>140</v>
      </c>
      <c r="C1" s="290" t="s">
        <v>141</v>
      </c>
      <c r="D1" s="290"/>
      <c r="E1" s="290"/>
      <c r="F1" s="290"/>
      <c r="G1" s="64"/>
      <c r="H1" s="64"/>
      <c r="I1" s="64"/>
      <c r="J1" s="64"/>
      <c r="K1" s="64"/>
      <c r="L1" s="64"/>
      <c r="M1" s="64"/>
      <c r="N1" s="64"/>
      <c r="O1" s="64"/>
      <c r="P1" s="65"/>
      <c r="Q1" s="65"/>
      <c r="R1" s="65"/>
    </row>
    <row r="2" spans="1:18" s="66" customFormat="1" ht="124.5" customHeight="1">
      <c r="B2" s="67" t="s">
        <v>142</v>
      </c>
      <c r="C2" s="291" t="str">
        <f>'2-Référentiel UHA'!B3</f>
        <v>BCC1 Analyser un  problème d'ingénierie et identifier les outils avancés du contrôle-commande et du traitement de l'information permettant d'apporter une réponse appropriée</v>
      </c>
      <c r="D2" s="291"/>
      <c r="E2" s="291"/>
      <c r="F2" s="291"/>
      <c r="G2" s="291" t="str">
        <f>'2-Référentiel UHA'!B7</f>
        <v>BCC2 Répondre à une problématique industrielle et de recherche  à partir d'un usage judicieux des outils avancés du contrôle-commande et du traitement de l'information</v>
      </c>
      <c r="H2" s="291"/>
      <c r="I2" s="291"/>
      <c r="J2" s="291"/>
      <c r="K2" s="292" t="str">
        <f>'2-Référentiel UHA'!B11</f>
        <v>BCC3 Faire appel aux méthodes avancées du contrôle-commande et du traitement de l'information pour intégrer une solution dans un système complexe</v>
      </c>
      <c r="L2" s="292"/>
      <c r="M2" s="292"/>
      <c r="N2" s="292"/>
      <c r="O2" s="293" t="str">
        <f>'2-Référentiel UHA'!B15</f>
        <v xml:space="preserve">BCC4 Etre en mesure d'intégrer une solution du contrôle-commande et du traitement de l'information dans un projet global compte tenu des aspects sociétaux (économique, social) et environnementaux </v>
      </c>
      <c r="P2" s="293"/>
      <c r="Q2" s="293"/>
      <c r="R2" s="293"/>
    </row>
    <row r="3" spans="1:18" ht="175.5" customHeight="1">
      <c r="B3" s="68" t="s">
        <v>143</v>
      </c>
      <c r="C3" s="69" t="str">
        <f t="array" aca="1" ref="C3" ca="1">INDIRECT("'2-Référentiel UHA'!D"&amp;COLUMN(C3))</f>
        <v xml:space="preserve">AC11-1 Comprendre et analyser un problème d'ingénierie avec les outils spécialisés du contrôle-commande et du traitement de l'information- </v>
      </c>
      <c r="D3" s="69" t="str">
        <f t="array" aca="1" ref="D3" ca="1">INDIRECT("'2-Référentiel UHA'!D"&amp;COLUMN(D3))</f>
        <v>AC11-2 S'approprier la technologie embarquée relative aux solutions logicielles et matérielles d'un système complexe dans les domaines du contrôle-commande et du traitement de l'information</v>
      </c>
      <c r="E3" s="69" t="str">
        <f t="array" aca="1" ref="E3" ca="1">INDIRECT("'2-Référentiel UHA'!D"&amp;COLUMN(E3))</f>
        <v xml:space="preserve">AC12-1 Identifier et analyser, avec un esprit critique,  les outils hautement spécialisés du contrôle-commande et du traitement de l'information pour un problème d'ingénierie </v>
      </c>
      <c r="F3" s="69" t="str">
        <f t="array" aca="1" ref="F3" ca="1">INDIRECT("'2-Référentiel UHA'!D"&amp;COLUMN(F3))</f>
        <v>AC12-2 Mobiliser la technologie embarquée relative aux solutions logicielles et matérielles d'un système intelligent dans les domaines du contrôle-commande et du traitement de l'information</v>
      </c>
      <c r="G3" s="69" t="str">
        <f t="array" aca="1" ref="G3" ca="1">INDIRECT("'2-Référentiel UHA'!D"&amp;COLUMN(G3))</f>
        <v>AC21-1 Mobiliser des savoirs fondamentaux en contrôle-commande et traitement de l'information dans la perspective de répondre à des problématiques industrielles ou de recherche</v>
      </c>
      <c r="H3" s="69" t="str">
        <f t="array" aca="1" ref="H3" ca="1">INDIRECT("'2-Référentiel UHA'!D"&amp;COLUMN(H3))</f>
        <v>AC21-2 Mettre en oeuvre la technologie embarquée pour concevoir une solution logicielle et matérielle d'un système complexe dans les domaines du contrôle-commande et du traitement de l'information</v>
      </c>
      <c r="I3" s="69" t="str">
        <f t="array" aca="1" ref="I3" ca="1">INDIRECT("'2-Référentiel UHA'!D"&amp;COLUMN(I3))</f>
        <v>AC22-1 Mobiliser des savoirs experts en contrôle-commande et traitement de l'information pour répondre à des problématiques complexes industrielles ou de recherche</v>
      </c>
      <c r="J3" s="69" t="str">
        <f t="array" aca="1" ref="J3" ca="1">INDIRECT("'2-Référentiel UHA'!D"&amp;COLUMN(J3))</f>
        <v>AC22-2 Concevoir une solution logicielle et matérielle d'un système intelligent dans les domaines du contrôle-commande et du traitement de l'information</v>
      </c>
      <c r="K3" s="69" t="str">
        <f t="array" aca="1" ref="K3" ca="1">INDIRECT("'2-Référentiel UHA'!D"&amp;COLUMN(K3))</f>
        <v>AC31-1 Mettre en oeuvre une solution de contrôle-commande et/ou de traitement du signal pour répondre à des problématiques industrielles ou de recherche</v>
      </c>
      <c r="L3" s="69" t="str">
        <f t="array" aca="1" ref="L3" ca="1">INDIRECT("'2-Référentiel UHA'!D"&amp;COLUMN(L3))</f>
        <v>AC31-2 Développer des algorithmes d'un niveau avancé pour répondre à des problématiques industrielles ou de recherche</v>
      </c>
      <c r="M3" s="69" t="str">
        <f t="array" aca="1" ref="M3" ca="1">INDIRECT("'2-Référentiel UHA'!D"&amp;COLUMN(M3))</f>
        <v>AC32-1 Proposer un algorithme évolué de contrôle-commande ou de traitement de l'information validé en simulation à partir des modèles numériques</v>
      </c>
      <c r="N3" s="69" t="str">
        <f t="array" aca="1" ref="N3" ca="1">INDIRECT("'2-Référentiel UHA'!D"&amp;COLUMN(N3))</f>
        <v>AC32-2 Intégrer des systèmes électroniques et informatiques complexes incluant le traitement et l’analyse de données issues de systèmes connectés</v>
      </c>
      <c r="O3" s="69" t="str">
        <f t="array" aca="1" ref="O3" ca="1">INDIRECT("'2-Référentiel UHA'!D"&amp;COLUMN(O3))</f>
        <v>AC41-1 Mener à bien un projet pluridisciplinaire (analyser, concevoir et réaliser) en équipe (principes de la gestion des projets)</v>
      </c>
      <c r="P3" s="69" t="str">
        <f t="array" aca="1" ref="P3" ca="1">INDIRECT("'2-Référentiel UHA'!D"&amp;COLUMN(P3))</f>
        <v>AC41-2 Mobiliser les prinicpes de base pour la communication scientifique (oral, écrit)</v>
      </c>
      <c r="Q3" s="69" t="str">
        <f t="array" aca="1" ref="Q3" ca="1">INDIRECT("'2-Référentiel UHA'!D"&amp;COLUMN(Q3))</f>
        <v>AC42-1 Conduire un projet interdisciplinaire de recherche et développement (analyser, concevoir et réaliser) dans un cadre collaboratif dans une démarche DDRS</v>
      </c>
      <c r="R3" s="69" t="str">
        <f t="array" aca="1" ref="R3" ca="1">INDIRECT("'2-Référentiel UHA'!D"&amp;COLUMN(R3))</f>
        <v>AC42-2  Documenter la solution développée en respectant les normes de communications scientifiques (oral, écrit)</v>
      </c>
    </row>
    <row r="4" spans="1:18" ht="41.25" customHeight="1">
      <c r="A4" s="70" t="s">
        <v>144</v>
      </c>
      <c r="B4" s="70" t="s">
        <v>145</v>
      </c>
      <c r="C4" s="71"/>
      <c r="D4" s="71"/>
      <c r="E4" s="71"/>
      <c r="F4" s="71"/>
      <c r="G4" s="72"/>
      <c r="H4" s="72"/>
      <c r="I4" s="72"/>
      <c r="J4" s="72"/>
      <c r="K4" s="73"/>
      <c r="L4" s="73"/>
      <c r="M4" s="73"/>
      <c r="N4" s="73"/>
      <c r="O4" s="73"/>
      <c r="P4" s="73"/>
      <c r="Q4" s="73"/>
      <c r="R4" s="73"/>
    </row>
    <row r="5" spans="1:18" ht="60">
      <c r="A5" s="74"/>
      <c r="B5" s="75" t="s">
        <v>146</v>
      </c>
      <c r="C5" s="71" t="s">
        <v>147</v>
      </c>
      <c r="D5" s="71" t="s">
        <v>147</v>
      </c>
      <c r="E5" s="71" t="s">
        <v>147</v>
      </c>
      <c r="F5" s="71" t="s">
        <v>147</v>
      </c>
      <c r="G5" s="71"/>
      <c r="H5" s="71"/>
      <c r="I5" s="71"/>
      <c r="J5" s="71"/>
      <c r="K5" s="73"/>
      <c r="L5" s="73"/>
      <c r="M5" s="73"/>
      <c r="N5" s="73"/>
      <c r="O5" s="73"/>
      <c r="P5" s="73"/>
      <c r="Q5" s="73"/>
      <c r="R5" s="73"/>
    </row>
    <row r="6" spans="1:18">
      <c r="A6" s="74"/>
      <c r="B6" s="76" t="s">
        <v>148</v>
      </c>
      <c r="C6" s="71"/>
      <c r="D6" s="71" t="s">
        <v>147</v>
      </c>
      <c r="E6" s="71"/>
      <c r="F6" s="71" t="s">
        <v>147</v>
      </c>
      <c r="G6" s="71"/>
      <c r="H6" s="71" t="s">
        <v>147</v>
      </c>
      <c r="I6" s="71"/>
      <c r="J6" s="71" t="s">
        <v>147</v>
      </c>
      <c r="K6" s="73"/>
      <c r="L6" s="73"/>
      <c r="M6" s="73"/>
      <c r="N6" s="73"/>
      <c r="O6" s="73"/>
      <c r="P6" s="73"/>
      <c r="Q6" s="73"/>
      <c r="R6" s="73"/>
    </row>
    <row r="7" spans="1:18" ht="30">
      <c r="A7" s="74"/>
      <c r="B7" s="76" t="s">
        <v>149</v>
      </c>
      <c r="C7" s="71" t="s">
        <v>147</v>
      </c>
      <c r="D7" s="71" t="s">
        <v>147</v>
      </c>
      <c r="E7" s="71"/>
      <c r="F7" s="71"/>
      <c r="G7" s="71"/>
      <c r="H7" s="71"/>
      <c r="I7" s="71"/>
      <c r="J7" s="71"/>
      <c r="K7" s="73"/>
      <c r="L7" s="73"/>
      <c r="M7" s="73"/>
      <c r="N7" s="73"/>
      <c r="O7" s="73"/>
      <c r="P7" s="73"/>
      <c r="Q7" s="73"/>
      <c r="R7" s="73"/>
    </row>
    <row r="8" spans="1:18" ht="30">
      <c r="A8" s="74"/>
      <c r="B8" s="76" t="s">
        <v>150</v>
      </c>
      <c r="C8" s="71"/>
      <c r="D8" s="71"/>
      <c r="E8" s="71"/>
      <c r="F8" s="71"/>
      <c r="G8" s="71"/>
      <c r="H8" s="71"/>
      <c r="I8" s="71"/>
      <c r="J8" s="71"/>
      <c r="K8" s="73"/>
      <c r="L8" s="73" t="s">
        <v>147</v>
      </c>
      <c r="M8" s="73"/>
      <c r="N8" s="73" t="s">
        <v>147</v>
      </c>
      <c r="O8" s="73"/>
      <c r="P8" s="73"/>
      <c r="Q8" s="73"/>
      <c r="R8" s="73"/>
    </row>
    <row r="9" spans="1:18" ht="30">
      <c r="A9" s="74"/>
      <c r="B9" s="76" t="s">
        <v>151</v>
      </c>
      <c r="C9" s="71"/>
      <c r="D9" s="71"/>
      <c r="E9" s="71"/>
      <c r="F9" s="71"/>
      <c r="G9" s="71"/>
      <c r="H9" s="71"/>
      <c r="I9" s="71"/>
      <c r="J9" s="71"/>
      <c r="K9" s="73" t="s">
        <v>147</v>
      </c>
      <c r="L9" s="73"/>
      <c r="M9" s="73" t="s">
        <v>147</v>
      </c>
      <c r="N9" s="73"/>
      <c r="O9" s="73"/>
      <c r="P9" s="73"/>
      <c r="Q9" s="73"/>
      <c r="R9" s="73"/>
    </row>
    <row r="10" spans="1:18" ht="31.5" customHeight="1">
      <c r="A10" s="74"/>
      <c r="B10" s="76" t="s">
        <v>148</v>
      </c>
      <c r="C10" s="71"/>
      <c r="D10" s="71"/>
      <c r="E10" s="71"/>
      <c r="F10" s="71" t="s">
        <v>147</v>
      </c>
      <c r="G10" s="71"/>
      <c r="H10" s="71"/>
      <c r="I10" s="71"/>
      <c r="J10" s="71"/>
      <c r="K10" s="73"/>
      <c r="L10" s="73" t="s">
        <v>147</v>
      </c>
      <c r="M10" s="73"/>
      <c r="N10" s="73" t="s">
        <v>147</v>
      </c>
      <c r="O10" s="73"/>
      <c r="P10" s="73"/>
      <c r="Q10" s="73"/>
      <c r="R10" s="73"/>
    </row>
    <row r="11" spans="1:18" ht="45">
      <c r="A11" s="74"/>
      <c r="B11" s="76" t="s">
        <v>152</v>
      </c>
      <c r="C11" s="71"/>
      <c r="D11" s="71"/>
      <c r="E11" s="71"/>
      <c r="F11" s="71"/>
      <c r="G11" s="71" t="s">
        <v>147</v>
      </c>
      <c r="H11" s="71"/>
      <c r="I11" s="71"/>
      <c r="J11" s="71" t="s">
        <v>147</v>
      </c>
      <c r="K11" s="73"/>
      <c r="L11" s="73"/>
      <c r="M11" s="73"/>
      <c r="N11" s="73"/>
      <c r="O11" s="73"/>
      <c r="P11" s="73"/>
      <c r="Q11" s="73"/>
      <c r="R11" s="73"/>
    </row>
    <row r="12" spans="1:18" ht="40.5" hidden="1" customHeight="1">
      <c r="A12" s="74"/>
      <c r="B12" s="76" t="s">
        <v>153</v>
      </c>
      <c r="C12" s="71"/>
      <c r="D12" s="71" t="s">
        <v>147</v>
      </c>
      <c r="E12" s="71"/>
      <c r="F12" s="71" t="s">
        <v>147</v>
      </c>
      <c r="G12" s="71"/>
      <c r="H12" s="71"/>
      <c r="I12" s="71"/>
      <c r="J12" s="71"/>
      <c r="K12" s="73"/>
      <c r="L12" s="73"/>
      <c r="M12" s="73"/>
      <c r="N12" s="73"/>
      <c r="O12" s="73"/>
      <c r="P12" s="73"/>
      <c r="Q12" s="73"/>
      <c r="R12" s="73"/>
    </row>
    <row r="13" spans="1:18" ht="25.5" customHeight="1">
      <c r="A13" s="74"/>
      <c r="B13" s="76" t="s">
        <v>154</v>
      </c>
      <c r="C13" s="71"/>
      <c r="D13" s="71"/>
      <c r="E13" s="71"/>
      <c r="F13" s="71"/>
      <c r="G13" s="71"/>
      <c r="H13" s="71" t="s">
        <v>147</v>
      </c>
      <c r="I13" s="71"/>
      <c r="J13" s="71" t="s">
        <v>147</v>
      </c>
      <c r="K13" s="73" t="s">
        <v>147</v>
      </c>
      <c r="L13" s="73"/>
      <c r="M13" s="73" t="s">
        <v>147</v>
      </c>
      <c r="N13" s="73"/>
      <c r="O13" s="73"/>
      <c r="P13" s="73"/>
      <c r="Q13" s="73"/>
      <c r="R13" s="73"/>
    </row>
    <row r="14" spans="1:18" ht="25.5" customHeight="1">
      <c r="A14" s="77" t="s">
        <v>155</v>
      </c>
      <c r="B14" s="77" t="s">
        <v>156</v>
      </c>
      <c r="C14" s="71"/>
      <c r="D14" s="71"/>
      <c r="E14" s="71"/>
      <c r="F14" s="71"/>
      <c r="G14" s="71"/>
      <c r="H14" s="71"/>
      <c r="I14" s="71"/>
      <c r="J14" s="71"/>
      <c r="K14" s="73"/>
      <c r="L14" s="73"/>
      <c r="M14" s="73"/>
      <c r="N14" s="73"/>
      <c r="O14" s="73"/>
      <c r="P14" s="73"/>
      <c r="Q14" s="73"/>
      <c r="R14" s="73"/>
    </row>
    <row r="15" spans="1:18" ht="25.5" customHeight="1">
      <c r="A15" s="74"/>
      <c r="B15" s="78" t="s">
        <v>157</v>
      </c>
      <c r="C15" s="71" t="s">
        <v>147</v>
      </c>
      <c r="D15" s="71"/>
      <c r="E15" s="71" t="s">
        <v>147</v>
      </c>
      <c r="F15" s="71"/>
      <c r="G15" s="71"/>
      <c r="H15" s="71"/>
      <c r="I15" s="71"/>
      <c r="J15" s="71"/>
      <c r="K15" s="73"/>
      <c r="L15" s="73"/>
      <c r="M15" s="73"/>
      <c r="N15" s="73"/>
      <c r="O15" s="73"/>
      <c r="P15" s="73"/>
      <c r="Q15" s="73"/>
      <c r="R15" s="73"/>
    </row>
    <row r="16" spans="1:18" ht="25.5" customHeight="1">
      <c r="A16" s="74"/>
      <c r="B16" s="78" t="s">
        <v>158</v>
      </c>
      <c r="C16" s="71" t="s">
        <v>147</v>
      </c>
      <c r="D16" s="71"/>
      <c r="E16" s="71" t="s">
        <v>147</v>
      </c>
      <c r="F16" s="71"/>
      <c r="G16" s="71" t="s">
        <v>147</v>
      </c>
      <c r="H16" s="71" t="s">
        <v>147</v>
      </c>
      <c r="I16" s="71"/>
      <c r="J16" s="71"/>
      <c r="K16" s="73"/>
      <c r="L16" s="73"/>
      <c r="M16" s="73"/>
      <c r="N16" s="73"/>
      <c r="O16" s="73"/>
      <c r="P16" s="73"/>
      <c r="Q16" s="73"/>
      <c r="R16" s="73"/>
    </row>
    <row r="17" spans="1:18">
      <c r="A17" s="79" t="s">
        <v>159</v>
      </c>
      <c r="B17" s="79" t="s">
        <v>160</v>
      </c>
      <c r="C17" s="71"/>
      <c r="D17" s="71"/>
      <c r="E17" s="71"/>
      <c r="F17" s="71"/>
      <c r="G17" s="71"/>
      <c r="H17" s="71"/>
      <c r="I17" s="71"/>
      <c r="J17" s="71"/>
      <c r="K17" s="73"/>
      <c r="L17" s="73"/>
      <c r="M17" s="73"/>
      <c r="N17" s="73"/>
      <c r="O17" s="73"/>
      <c r="P17" s="73"/>
      <c r="Q17" s="73"/>
      <c r="R17" s="73"/>
    </row>
    <row r="18" spans="1:18" ht="30">
      <c r="A18" s="74"/>
      <c r="B18" s="78" t="s">
        <v>161</v>
      </c>
      <c r="C18" s="71"/>
      <c r="D18" s="71"/>
      <c r="E18" s="71" t="s">
        <v>147</v>
      </c>
      <c r="F18" s="71" t="s">
        <v>147</v>
      </c>
      <c r="G18" s="71"/>
      <c r="H18" s="71"/>
      <c r="I18" s="71" t="s">
        <v>147</v>
      </c>
      <c r="J18" s="71" t="s">
        <v>147</v>
      </c>
      <c r="K18" s="73"/>
      <c r="L18" s="73" t="s">
        <v>147</v>
      </c>
      <c r="M18" s="73" t="s">
        <v>147</v>
      </c>
      <c r="N18" s="73" t="s">
        <v>147</v>
      </c>
      <c r="O18" s="73" t="s">
        <v>147</v>
      </c>
      <c r="P18" s="73"/>
      <c r="Q18" s="73"/>
      <c r="R18" s="73" t="s">
        <v>147</v>
      </c>
    </row>
    <row r="19" spans="1:18" ht="30">
      <c r="A19" s="74"/>
      <c r="B19" s="78" t="s">
        <v>162</v>
      </c>
      <c r="C19" s="71"/>
      <c r="D19" s="71" t="s">
        <v>147</v>
      </c>
      <c r="E19" s="71"/>
      <c r="F19" s="71" t="s">
        <v>147</v>
      </c>
      <c r="G19" s="71"/>
      <c r="H19" s="71"/>
      <c r="I19" s="71"/>
      <c r="J19" s="71"/>
      <c r="K19" s="73"/>
      <c r="L19" s="73"/>
      <c r="M19" s="73"/>
      <c r="N19" s="73"/>
      <c r="O19" s="73"/>
      <c r="P19" s="73" t="s">
        <v>147</v>
      </c>
      <c r="Q19" s="73" t="s">
        <v>147</v>
      </c>
      <c r="R19" s="73"/>
    </row>
    <row r="20" spans="1:18" ht="30">
      <c r="A20" s="74"/>
      <c r="B20" s="78" t="s">
        <v>163</v>
      </c>
      <c r="C20" s="71"/>
      <c r="D20" s="71"/>
      <c r="E20" s="71"/>
      <c r="F20" s="71"/>
      <c r="G20" s="71"/>
      <c r="H20" s="71" t="s">
        <v>147</v>
      </c>
      <c r="I20" s="71" t="s">
        <v>147</v>
      </c>
      <c r="J20" s="71"/>
      <c r="K20" s="73"/>
      <c r="L20" s="73"/>
      <c r="M20" s="73"/>
      <c r="N20" s="73"/>
      <c r="O20" s="73"/>
      <c r="P20" s="73"/>
      <c r="Q20" s="73"/>
      <c r="R20" s="73"/>
    </row>
    <row r="21" spans="1:18" ht="15" customHeight="1">
      <c r="A21" s="74"/>
      <c r="B21" s="75" t="s">
        <v>164</v>
      </c>
      <c r="C21" s="71"/>
      <c r="D21" s="71"/>
      <c r="E21" s="71"/>
      <c r="F21" s="71"/>
      <c r="G21" s="71" t="s">
        <v>147</v>
      </c>
      <c r="H21" s="71"/>
      <c r="I21" s="71" t="s">
        <v>147</v>
      </c>
      <c r="J21" s="71"/>
      <c r="K21" s="73"/>
      <c r="L21" s="73"/>
      <c r="M21" s="73"/>
      <c r="N21" s="73" t="s">
        <v>147</v>
      </c>
      <c r="O21" s="73" t="s">
        <v>147</v>
      </c>
      <c r="P21" s="73"/>
      <c r="Q21" s="73" t="s">
        <v>147</v>
      </c>
      <c r="R21" s="73"/>
    </row>
    <row r="22" spans="1:18" ht="15" customHeight="1">
      <c r="A22" s="74"/>
      <c r="B22" s="80" t="s">
        <v>165</v>
      </c>
      <c r="C22" s="71"/>
      <c r="D22" s="71" t="s">
        <v>147</v>
      </c>
      <c r="E22" s="71" t="s">
        <v>147</v>
      </c>
      <c r="F22" s="71"/>
      <c r="G22" s="71"/>
      <c r="H22" s="71" t="s">
        <v>147</v>
      </c>
      <c r="I22" s="71"/>
      <c r="J22" s="71" t="s">
        <v>147</v>
      </c>
      <c r="K22" s="73"/>
      <c r="L22" s="73"/>
      <c r="M22" s="73"/>
      <c r="N22" s="73"/>
      <c r="O22" s="73"/>
      <c r="P22" s="73"/>
      <c r="Q22" s="73"/>
      <c r="R22" s="73"/>
    </row>
    <row r="23" spans="1:18" ht="15" customHeight="1">
      <c r="A23" s="81" t="s">
        <v>166</v>
      </c>
      <c r="B23" s="81" t="s">
        <v>167</v>
      </c>
      <c r="C23" s="71"/>
      <c r="D23" s="71"/>
      <c r="E23" s="71"/>
      <c r="F23" s="71"/>
      <c r="G23" s="71"/>
      <c r="H23" s="71"/>
      <c r="I23" s="71"/>
      <c r="J23" s="71"/>
      <c r="K23" s="73"/>
      <c r="L23" s="73"/>
      <c r="M23" s="73"/>
      <c r="N23" s="73"/>
      <c r="O23" s="73"/>
      <c r="P23" s="73"/>
      <c r="Q23" s="73"/>
      <c r="R23" s="73"/>
    </row>
    <row r="24" spans="1:18" ht="15" customHeight="1">
      <c r="A24" s="74"/>
      <c r="B24" s="78" t="s">
        <v>168</v>
      </c>
      <c r="C24" s="71"/>
      <c r="D24" s="71"/>
      <c r="E24" s="71"/>
      <c r="F24" s="71"/>
      <c r="G24" s="71"/>
      <c r="H24" s="71"/>
      <c r="I24" s="71"/>
      <c r="J24" s="71"/>
      <c r="K24" s="73"/>
      <c r="L24" s="73"/>
      <c r="M24" s="73"/>
      <c r="N24" s="73"/>
      <c r="O24" s="73" t="s">
        <v>147</v>
      </c>
      <c r="P24" s="73" t="s">
        <v>147</v>
      </c>
      <c r="Q24" s="73"/>
      <c r="R24" s="73" t="s">
        <v>147</v>
      </c>
    </row>
    <row r="25" spans="1:18" ht="15" customHeight="1">
      <c r="A25" s="74"/>
      <c r="B25" s="78" t="s">
        <v>169</v>
      </c>
      <c r="C25" s="71"/>
      <c r="D25" s="71"/>
      <c r="E25" s="71"/>
      <c r="F25" s="71"/>
      <c r="G25" s="71"/>
      <c r="H25" s="71"/>
      <c r="I25" s="71"/>
      <c r="J25" s="71"/>
      <c r="K25" s="73"/>
      <c r="L25" s="73"/>
      <c r="M25" s="73"/>
      <c r="N25" s="73"/>
      <c r="O25" s="73" t="s">
        <v>147</v>
      </c>
      <c r="P25" s="73"/>
      <c r="Q25" s="73" t="s">
        <v>147</v>
      </c>
      <c r="R25" s="73" t="s">
        <v>147</v>
      </c>
    </row>
    <row r="26" spans="1:18" ht="15" customHeight="1">
      <c r="A26" s="70" t="s">
        <v>170</v>
      </c>
      <c r="B26" s="70" t="s">
        <v>171</v>
      </c>
      <c r="C26" s="71"/>
      <c r="D26" s="71"/>
      <c r="E26" s="71"/>
      <c r="F26" s="71"/>
      <c r="G26" s="71"/>
      <c r="H26" s="71"/>
      <c r="I26" s="71"/>
      <c r="J26" s="71"/>
      <c r="K26" s="73"/>
      <c r="L26" s="73"/>
      <c r="M26" s="73"/>
      <c r="N26" s="73"/>
      <c r="O26" s="73"/>
      <c r="P26" s="73"/>
      <c r="Q26" s="73"/>
      <c r="R26" s="73"/>
    </row>
    <row r="27" spans="1:18" ht="30">
      <c r="A27" s="74"/>
      <c r="B27" s="78" t="s">
        <v>172</v>
      </c>
      <c r="C27" s="71"/>
      <c r="D27" s="71"/>
      <c r="E27" s="71"/>
      <c r="F27" s="71"/>
      <c r="G27" s="71" t="s">
        <v>147</v>
      </c>
      <c r="H27" s="71"/>
      <c r="I27" s="71" t="s">
        <v>147</v>
      </c>
      <c r="J27" s="71"/>
      <c r="K27" s="73"/>
      <c r="L27" s="73"/>
      <c r="M27" s="73"/>
      <c r="N27" s="73"/>
      <c r="O27" s="73"/>
      <c r="P27" s="73" t="s">
        <v>147</v>
      </c>
      <c r="Q27" s="73"/>
      <c r="R27" s="73" t="s">
        <v>147</v>
      </c>
    </row>
    <row r="28" spans="1:18" ht="30">
      <c r="A28" s="74"/>
      <c r="B28" s="78" t="s">
        <v>173</v>
      </c>
      <c r="C28" s="71"/>
      <c r="D28" s="71"/>
      <c r="E28" s="71"/>
      <c r="F28" s="71"/>
      <c r="G28" s="71"/>
      <c r="H28" s="71"/>
      <c r="I28" s="71"/>
      <c r="J28" s="71"/>
      <c r="K28" s="73"/>
      <c r="L28" s="73"/>
      <c r="M28" s="73"/>
      <c r="N28" s="73"/>
      <c r="O28" s="73" t="s">
        <v>147</v>
      </c>
      <c r="P28" s="73" t="s">
        <v>147</v>
      </c>
      <c r="Q28" s="73" t="s">
        <v>147</v>
      </c>
      <c r="R28" s="73"/>
    </row>
    <row r="29" spans="1:18" ht="15" customHeight="1">
      <c r="A29" s="74"/>
      <c r="B29" s="78" t="s">
        <v>174</v>
      </c>
      <c r="C29" s="71"/>
      <c r="D29" s="71"/>
      <c r="E29" s="71" t="s">
        <v>147</v>
      </c>
      <c r="F29" s="71" t="s">
        <v>147</v>
      </c>
      <c r="G29" s="71"/>
      <c r="H29" s="71"/>
      <c r="I29" s="71" t="s">
        <v>147</v>
      </c>
      <c r="J29" s="71" t="s">
        <v>147</v>
      </c>
      <c r="K29" s="73"/>
      <c r="L29" s="73"/>
      <c r="M29" s="73" t="s">
        <v>147</v>
      </c>
      <c r="N29" s="73" t="s">
        <v>147</v>
      </c>
      <c r="O29" s="73"/>
      <c r="P29" s="73" t="s">
        <v>147</v>
      </c>
      <c r="Q29" s="73"/>
      <c r="R29" s="73" t="s">
        <v>147</v>
      </c>
    </row>
    <row r="30" spans="1:18" ht="15" customHeight="1">
      <c r="A30" s="74"/>
      <c r="B30" s="78" t="s">
        <v>175</v>
      </c>
      <c r="C30" s="71"/>
      <c r="D30" s="71"/>
      <c r="E30" s="71"/>
      <c r="F30" s="71"/>
      <c r="G30" s="71"/>
      <c r="H30" s="71"/>
      <c r="I30" s="71"/>
      <c r="J30" s="71"/>
      <c r="K30" s="73"/>
      <c r="L30" s="73"/>
      <c r="M30" s="73"/>
      <c r="N30" s="73"/>
      <c r="O30" s="73" t="s">
        <v>147</v>
      </c>
      <c r="P30" s="73"/>
      <c r="Q30" s="73" t="s">
        <v>147</v>
      </c>
      <c r="R30" s="73"/>
    </row>
    <row r="31" spans="1:18" ht="15" customHeight="1">
      <c r="A31" s="74"/>
      <c r="B31" s="78" t="s">
        <v>176</v>
      </c>
      <c r="C31" s="71"/>
      <c r="D31" s="71"/>
      <c r="E31" s="71"/>
      <c r="F31" s="71"/>
      <c r="G31" s="71"/>
      <c r="H31" s="71"/>
      <c r="I31" s="71"/>
      <c r="J31" s="71"/>
      <c r="K31" s="73"/>
      <c r="L31" s="73"/>
      <c r="M31" s="73"/>
      <c r="N31" s="73"/>
      <c r="O31" s="73" t="s">
        <v>147</v>
      </c>
      <c r="P31" s="73"/>
      <c r="Q31" s="73" t="s">
        <v>147</v>
      </c>
      <c r="R31" s="73"/>
    </row>
  </sheetData>
  <mergeCells count="5">
    <mergeCell ref="C1:F1"/>
    <mergeCell ref="C2:F2"/>
    <mergeCell ref="G2:J2"/>
    <mergeCell ref="K2:N2"/>
    <mergeCell ref="O2:R2"/>
  </mergeCells>
  <conditionalFormatting sqref="C2 G2 K2:R2 C3:R1048576">
    <cfRule type="cellIs" dxfId="71" priority="2" operator="equal">
      <formula>"x"</formula>
    </cfRule>
  </conditionalFormatting>
  <hyperlinks>
    <hyperlink ref="B2" r:id="rId1" xr:uid="{00000000-0004-0000-0200-000000000000}"/>
  </hyperlinks>
  <pageMargins left="0.70833333333333304" right="0.70833333333333304" top="0.74791666666666701" bottom="0.74791666666666701" header="0.511811023622047" footer="0.511811023622047"/>
  <pageSetup paperSize="9" orientation="portrait" horizontalDpi="300" verticalDpi="30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BN48"/>
  <sheetViews>
    <sheetView topLeftCell="D1" zoomScale="80" zoomScaleNormal="80" workbookViewId="0">
      <selection activeCell="AK21" sqref="AK21"/>
    </sheetView>
  </sheetViews>
  <sheetFormatPr baseColWidth="10" defaultColWidth="11.42578125" defaultRowHeight="15"/>
  <cols>
    <col min="2" max="2" width="35.28515625" customWidth="1"/>
    <col min="3" max="3" width="9.85546875" customWidth="1"/>
    <col min="4" max="4" width="32.42578125" customWidth="1"/>
    <col min="5" max="5" width="11.42578125" hidden="1"/>
  </cols>
  <sheetData>
    <row r="1" spans="1:66" ht="54" customHeight="1">
      <c r="A1" s="294" t="s">
        <v>177</v>
      </c>
      <c r="B1" s="294"/>
      <c r="C1" s="294"/>
      <c r="D1" s="294"/>
      <c r="F1" s="295" t="s">
        <v>178</v>
      </c>
      <c r="G1" s="295"/>
      <c r="H1" s="295"/>
      <c r="I1" s="295"/>
      <c r="J1" s="295"/>
      <c r="K1" s="295"/>
      <c r="L1" s="295"/>
      <c r="M1" s="295"/>
      <c r="N1" s="295"/>
      <c r="O1" s="295"/>
      <c r="P1" s="295"/>
      <c r="Q1" s="295"/>
      <c r="R1" s="295"/>
      <c r="S1" s="295"/>
      <c r="T1" s="295"/>
      <c r="U1" s="295"/>
      <c r="V1" s="295"/>
      <c r="W1" s="295"/>
      <c r="X1" s="295"/>
      <c r="Y1" s="295"/>
      <c r="Z1" s="295"/>
      <c r="AA1" s="295"/>
      <c r="AB1" s="295"/>
      <c r="AC1" s="295"/>
      <c r="AD1" s="295"/>
      <c r="AE1" s="295"/>
      <c r="AF1" s="295"/>
      <c r="AG1" s="295"/>
      <c r="AH1" s="295"/>
      <c r="AI1" s="295"/>
      <c r="AJ1" s="295"/>
      <c r="AK1" s="295"/>
      <c r="AL1" s="295"/>
      <c r="AM1" s="295"/>
      <c r="AN1" s="295"/>
      <c r="AO1" s="295"/>
      <c r="AP1" s="295"/>
      <c r="AQ1" s="295"/>
      <c r="AR1" s="295"/>
      <c r="AS1" s="295"/>
      <c r="AT1" s="295"/>
      <c r="AU1" s="295"/>
      <c r="AV1" s="295"/>
      <c r="AW1" s="295"/>
      <c r="AX1" s="295"/>
      <c r="AY1" s="295"/>
      <c r="AZ1" s="295"/>
      <c r="BA1" s="295"/>
      <c r="BB1" s="295"/>
      <c r="BC1" s="295"/>
      <c r="BD1" s="295"/>
      <c r="BE1" s="295"/>
      <c r="BF1" s="295"/>
      <c r="BG1" s="295"/>
      <c r="BH1" s="295"/>
      <c r="BI1" s="295"/>
      <c r="BJ1" s="295"/>
      <c r="BK1" s="295"/>
      <c r="BL1" s="295"/>
      <c r="BM1" s="295"/>
      <c r="BN1" s="295"/>
    </row>
    <row r="2" spans="1:66" ht="54" customHeight="1">
      <c r="A2" s="82"/>
      <c r="B2" s="82"/>
      <c r="C2" s="82"/>
      <c r="D2" s="82"/>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row>
    <row r="3" spans="1:66" ht="386.25" customHeight="1">
      <c r="A3" s="290" t="s">
        <v>179</v>
      </c>
      <c r="B3" s="290"/>
      <c r="C3" s="290"/>
      <c r="D3" s="290"/>
      <c r="E3" s="84" t="s">
        <v>180</v>
      </c>
      <c r="F3" s="85" t="s">
        <v>181</v>
      </c>
      <c r="G3" s="86" t="s">
        <v>182</v>
      </c>
      <c r="H3" s="86" t="s">
        <v>183</v>
      </c>
      <c r="I3" s="86" t="s">
        <v>184</v>
      </c>
      <c r="J3" s="86" t="s">
        <v>185</v>
      </c>
      <c r="K3" s="86" t="s">
        <v>186</v>
      </c>
      <c r="L3" s="86" t="s">
        <v>187</v>
      </c>
      <c r="M3" s="86" t="s">
        <v>188</v>
      </c>
      <c r="N3" s="86" t="s">
        <v>189</v>
      </c>
      <c r="O3" s="86" t="s">
        <v>190</v>
      </c>
      <c r="P3" s="86" t="s">
        <v>191</v>
      </c>
      <c r="Q3" s="86" t="s">
        <v>192</v>
      </c>
      <c r="R3" s="87" t="s">
        <v>193</v>
      </c>
      <c r="S3" s="87" t="s">
        <v>194</v>
      </c>
      <c r="T3" s="87" t="s">
        <v>195</v>
      </c>
      <c r="U3" s="86" t="s">
        <v>196</v>
      </c>
      <c r="V3" s="86" t="s">
        <v>197</v>
      </c>
      <c r="W3" s="85" t="s">
        <v>198</v>
      </c>
      <c r="X3" s="86" t="s">
        <v>199</v>
      </c>
      <c r="Y3" s="86" t="s">
        <v>200</v>
      </c>
      <c r="Z3" s="86" t="s">
        <v>201</v>
      </c>
      <c r="AA3" s="86" t="s">
        <v>202</v>
      </c>
      <c r="AB3" s="86" t="s">
        <v>203</v>
      </c>
      <c r="AC3" s="86" t="s">
        <v>204</v>
      </c>
      <c r="AD3" s="86" t="s">
        <v>205</v>
      </c>
      <c r="AE3" s="86" t="s">
        <v>206</v>
      </c>
      <c r="AF3" s="86" t="s">
        <v>207</v>
      </c>
      <c r="AG3" s="86" t="s">
        <v>208</v>
      </c>
      <c r="AH3" s="86" t="s">
        <v>209</v>
      </c>
      <c r="AI3" s="86" t="s">
        <v>210</v>
      </c>
      <c r="AJ3" s="86" t="s">
        <v>211</v>
      </c>
      <c r="AK3" s="87" t="s">
        <v>212</v>
      </c>
      <c r="AL3" s="87" t="s">
        <v>213</v>
      </c>
      <c r="AM3" s="86" t="s">
        <v>214</v>
      </c>
      <c r="AN3" s="88" t="s">
        <v>215</v>
      </c>
      <c r="AO3" s="86" t="s">
        <v>216</v>
      </c>
      <c r="AP3" s="86" t="s">
        <v>217</v>
      </c>
      <c r="AQ3" s="86" t="s">
        <v>218</v>
      </c>
      <c r="AR3" s="86" t="s">
        <v>219</v>
      </c>
      <c r="AS3" s="86" t="s">
        <v>220</v>
      </c>
      <c r="AT3" s="86" t="s">
        <v>221</v>
      </c>
      <c r="AU3" s="86" t="s">
        <v>222</v>
      </c>
      <c r="AV3" s="86" t="s">
        <v>223</v>
      </c>
      <c r="AW3" s="86" t="s">
        <v>224</v>
      </c>
      <c r="AX3" s="86" t="s">
        <v>225</v>
      </c>
      <c r="AY3" s="86" t="s">
        <v>226</v>
      </c>
      <c r="AZ3" s="86" t="s">
        <v>227</v>
      </c>
      <c r="BA3" s="86" t="s">
        <v>228</v>
      </c>
      <c r="BB3" s="86" t="s">
        <v>229</v>
      </c>
      <c r="BC3" s="86" t="s">
        <v>230</v>
      </c>
      <c r="BD3" s="86" t="s">
        <v>231</v>
      </c>
      <c r="BE3" s="86" t="s">
        <v>232</v>
      </c>
      <c r="BF3" s="86" t="s">
        <v>233</v>
      </c>
      <c r="BG3" s="86" t="s">
        <v>234</v>
      </c>
      <c r="BH3" s="86" t="s">
        <v>235</v>
      </c>
      <c r="BI3" s="86" t="s">
        <v>236</v>
      </c>
      <c r="BJ3" s="86" t="s">
        <v>237</v>
      </c>
      <c r="BK3" s="86" t="s">
        <v>238</v>
      </c>
      <c r="BL3" s="86" t="s">
        <v>239</v>
      </c>
      <c r="BM3" s="88" t="s">
        <v>240</v>
      </c>
      <c r="BN3" s="88" t="s">
        <v>241</v>
      </c>
    </row>
    <row r="4" spans="1:66" ht="39" customHeight="1">
      <c r="A4" s="296" t="s">
        <v>242</v>
      </c>
      <c r="B4" s="57" t="s">
        <v>91</v>
      </c>
      <c r="C4" s="57" t="s">
        <v>114</v>
      </c>
      <c r="D4" s="57" t="s">
        <v>115</v>
      </c>
      <c r="E4" s="89"/>
      <c r="F4" s="90"/>
      <c r="G4" s="89"/>
      <c r="H4" s="89"/>
      <c r="I4" s="89"/>
      <c r="J4" s="89"/>
      <c r="K4" s="89"/>
      <c r="L4" s="89"/>
      <c r="M4" s="89"/>
      <c r="N4" s="89"/>
      <c r="O4" s="89"/>
      <c r="P4" s="89"/>
      <c r="Q4" s="89"/>
      <c r="R4" s="89"/>
      <c r="S4" s="89"/>
      <c r="T4" s="259"/>
      <c r="U4" s="91"/>
      <c r="V4" s="89"/>
      <c r="W4" s="90"/>
      <c r="X4" s="89"/>
      <c r="Y4" s="89"/>
      <c r="Z4" s="89"/>
      <c r="AA4" s="89"/>
      <c r="AB4" s="89"/>
      <c r="AC4" s="91"/>
      <c r="AD4" s="89"/>
      <c r="AE4" s="89"/>
      <c r="AF4" s="89"/>
      <c r="AG4" s="89"/>
      <c r="AH4" s="89"/>
      <c r="AI4" s="89"/>
      <c r="AJ4" s="89"/>
      <c r="AK4" s="89"/>
      <c r="AL4" s="89"/>
      <c r="AM4" s="89"/>
      <c r="AN4" s="92"/>
      <c r="AO4" s="91"/>
      <c r="AP4" s="91"/>
      <c r="AQ4" s="91"/>
      <c r="AR4" s="91"/>
      <c r="AS4" s="91"/>
      <c r="AT4" s="91"/>
      <c r="AU4" s="91"/>
      <c r="AV4" s="91"/>
      <c r="AW4" s="91"/>
      <c r="AX4" s="91"/>
      <c r="AY4" s="91"/>
      <c r="AZ4" s="91"/>
      <c r="BA4" s="91"/>
      <c r="BB4" s="91"/>
      <c r="BC4" s="91"/>
      <c r="BD4" s="91"/>
      <c r="BE4" s="91"/>
      <c r="BF4" s="91"/>
      <c r="BG4" s="91"/>
      <c r="BH4" s="91"/>
      <c r="BI4" s="91"/>
      <c r="BJ4" s="91"/>
      <c r="BK4" s="91"/>
      <c r="BL4" s="91"/>
      <c r="BM4" s="93"/>
      <c r="BN4" s="92"/>
    </row>
    <row r="5" spans="1:66" ht="122.25" customHeight="1">
      <c r="A5" s="296"/>
      <c r="B5" s="284" t="str">
        <f>'2-Référentiel UHA'!B3</f>
        <v>BCC1 Analyser un  problème d'ingénierie et identifier les outils avancés du contrôle-commande et du traitement de l'information permettant d'apporter une réponse appropriée</v>
      </c>
      <c r="C5" s="289">
        <v>1</v>
      </c>
      <c r="D5" s="94" t="str">
        <f>'2-Référentiel UHA'!D3</f>
        <v xml:space="preserve">AC11-1 Comprendre et analyser un problème d'ingénierie avec les outils spécialisés du contrôle-commande et du traitement de l'information- </v>
      </c>
      <c r="E5" s="95"/>
      <c r="F5" s="96" t="s">
        <v>147</v>
      </c>
      <c r="G5" s="96" t="s">
        <v>147</v>
      </c>
      <c r="H5" s="97" t="s">
        <v>147</v>
      </c>
      <c r="I5" s="97" t="s">
        <v>147</v>
      </c>
      <c r="J5" s="97" t="s">
        <v>147</v>
      </c>
      <c r="K5" s="97"/>
      <c r="L5" s="97" t="s">
        <v>147</v>
      </c>
      <c r="M5" s="97"/>
      <c r="N5" s="97"/>
      <c r="O5" s="97"/>
      <c r="P5" s="97"/>
      <c r="Q5" s="97"/>
      <c r="R5" s="97"/>
      <c r="S5" s="97"/>
      <c r="T5" s="98"/>
      <c r="U5" s="98" t="s">
        <v>147</v>
      </c>
      <c r="V5" s="99"/>
      <c r="W5" s="96" t="s">
        <v>147</v>
      </c>
      <c r="X5" s="97" t="s">
        <v>147</v>
      </c>
      <c r="Y5" s="97" t="s">
        <v>147</v>
      </c>
      <c r="Z5" s="97"/>
      <c r="AA5" s="97"/>
      <c r="AB5" s="99"/>
      <c r="AC5" s="98"/>
      <c r="AD5" s="100"/>
      <c r="AE5" s="99"/>
      <c r="AF5" s="99"/>
      <c r="AG5" s="101"/>
      <c r="AH5" s="95" t="s">
        <v>147</v>
      </c>
      <c r="AI5" s="101"/>
      <c r="AJ5" s="95" t="s">
        <v>147</v>
      </c>
      <c r="AK5" s="101"/>
      <c r="AL5" s="101"/>
      <c r="AM5" s="102" t="s">
        <v>147</v>
      </c>
      <c r="AN5" s="103"/>
      <c r="AO5" s="104"/>
      <c r="AP5" s="105"/>
      <c r="AQ5" s="105"/>
      <c r="AR5" s="106"/>
      <c r="AS5" s="105"/>
      <c r="AT5" s="105"/>
      <c r="AU5" s="104"/>
      <c r="AV5" s="105"/>
      <c r="AW5" s="105"/>
      <c r="AX5" s="105"/>
      <c r="AY5" s="105"/>
      <c r="AZ5" s="105"/>
      <c r="BA5" s="105"/>
      <c r="BB5" s="105"/>
      <c r="BC5" s="106"/>
      <c r="BD5" s="106"/>
      <c r="BE5" s="106"/>
      <c r="BF5" s="106"/>
      <c r="BG5" s="106"/>
      <c r="BH5" s="105"/>
      <c r="BI5" s="105"/>
      <c r="BJ5" s="105"/>
      <c r="BK5" s="105"/>
      <c r="BL5" s="105"/>
      <c r="BM5" s="106"/>
      <c r="BN5" s="107"/>
    </row>
    <row r="6" spans="1:66" ht="117.75" customHeight="1">
      <c r="A6" s="296"/>
      <c r="B6" s="284"/>
      <c r="C6" s="289"/>
      <c r="D6" s="94" t="str">
        <f>'2-Référentiel UHA'!D4</f>
        <v>AC11-2 S'approprier la technologie embarquée relative aux solutions logicielles et matérielles d'un système complexe dans les domaines du contrôle-commande et du traitement de l'information</v>
      </c>
      <c r="E6" s="95"/>
      <c r="F6" s="108"/>
      <c r="G6" s="109"/>
      <c r="H6" s="102"/>
      <c r="I6" s="102"/>
      <c r="J6" s="102"/>
      <c r="K6" s="102" t="s">
        <v>147</v>
      </c>
      <c r="L6" s="102" t="s">
        <v>147</v>
      </c>
      <c r="M6" s="102" t="s">
        <v>147</v>
      </c>
      <c r="N6" s="102" t="s">
        <v>147</v>
      </c>
      <c r="O6" s="102"/>
      <c r="P6" s="102"/>
      <c r="Q6" s="102"/>
      <c r="R6" s="102"/>
      <c r="S6" s="102"/>
      <c r="T6" s="102"/>
      <c r="U6" s="102" t="s">
        <v>147</v>
      </c>
      <c r="V6" s="95"/>
      <c r="W6" s="108"/>
      <c r="X6" s="102"/>
      <c r="Y6" s="102"/>
      <c r="Z6" s="102" t="s">
        <v>147</v>
      </c>
      <c r="AA6" s="102" t="s">
        <v>147</v>
      </c>
      <c r="AB6" s="95" t="s">
        <v>147</v>
      </c>
      <c r="AC6" s="102" t="s">
        <v>147</v>
      </c>
      <c r="AD6" s="110" t="s">
        <v>147</v>
      </c>
      <c r="AE6" s="95"/>
      <c r="AF6" s="95"/>
      <c r="AG6" s="111"/>
      <c r="AH6" s="95" t="s">
        <v>147</v>
      </c>
      <c r="AI6" s="95" t="s">
        <v>147</v>
      </c>
      <c r="AJ6" s="111"/>
      <c r="AK6" s="111"/>
      <c r="AL6" s="111"/>
      <c r="AM6" s="102"/>
      <c r="AN6" s="112"/>
      <c r="AO6" s="113"/>
      <c r="AP6" s="111"/>
      <c r="AQ6" s="111"/>
      <c r="AR6" s="114"/>
      <c r="AS6" s="111"/>
      <c r="AT6" s="111"/>
      <c r="AU6" s="115"/>
      <c r="AV6" s="111"/>
      <c r="AW6" s="111"/>
      <c r="AX6" s="111"/>
      <c r="AY6" s="111"/>
      <c r="AZ6" s="111"/>
      <c r="BA6" s="111"/>
      <c r="BB6" s="111"/>
      <c r="BC6" s="114"/>
      <c r="BD6" s="114"/>
      <c r="BE6" s="116"/>
      <c r="BF6" s="114"/>
      <c r="BG6" s="114"/>
      <c r="BH6" s="111"/>
      <c r="BI6" s="111"/>
      <c r="BJ6" s="111"/>
      <c r="BK6" s="111"/>
      <c r="BL6" s="111"/>
      <c r="BM6" s="114"/>
      <c r="BN6" s="117"/>
    </row>
    <row r="7" spans="1:66" ht="127.5" customHeight="1">
      <c r="A7" s="296"/>
      <c r="B7" s="284"/>
      <c r="C7" s="289">
        <v>2</v>
      </c>
      <c r="D7" s="94" t="str">
        <f>'2-Référentiel UHA'!D5</f>
        <v xml:space="preserve">AC12-1 Identifier et analyser, avec un esprit critique,  les outils hautement spécialisés du contrôle-commande et du traitement de l'information pour un problème d'ingénierie </v>
      </c>
      <c r="E7" s="95"/>
      <c r="F7" s="108"/>
      <c r="G7" s="109"/>
      <c r="H7" s="102"/>
      <c r="I7" s="102"/>
      <c r="J7" s="102"/>
      <c r="K7" s="102"/>
      <c r="L7" s="102"/>
      <c r="M7" s="102"/>
      <c r="N7" s="102"/>
      <c r="O7" s="102"/>
      <c r="P7" s="102"/>
      <c r="Q7" s="102"/>
      <c r="R7" s="102"/>
      <c r="S7" s="102"/>
      <c r="T7" s="102"/>
      <c r="U7" s="102"/>
      <c r="V7" s="95"/>
      <c r="W7" s="108"/>
      <c r="X7" s="102"/>
      <c r="Y7" s="102"/>
      <c r="Z7" s="102"/>
      <c r="AA7" s="102"/>
      <c r="AB7" s="95"/>
      <c r="AC7" s="102"/>
      <c r="AD7" s="110"/>
      <c r="AE7" s="95"/>
      <c r="AF7" s="95"/>
      <c r="AG7" s="111"/>
      <c r="AH7" s="111"/>
      <c r="AI7" s="111"/>
      <c r="AJ7" s="111"/>
      <c r="AK7" s="111"/>
      <c r="AL7" s="111"/>
      <c r="AM7" s="111"/>
      <c r="AN7" s="112"/>
      <c r="AO7" s="109" t="s">
        <v>147</v>
      </c>
      <c r="AP7" s="102" t="s">
        <v>147</v>
      </c>
      <c r="AQ7" s="102" t="s">
        <v>147</v>
      </c>
      <c r="AR7" s="102" t="s">
        <v>147</v>
      </c>
      <c r="AS7" s="95" t="s">
        <v>147</v>
      </c>
      <c r="AT7" s="95" t="s">
        <v>147</v>
      </c>
      <c r="AU7" s="102" t="s">
        <v>147</v>
      </c>
      <c r="AV7" s="109" t="s">
        <v>243</v>
      </c>
      <c r="AW7" s="102" t="s">
        <v>243</v>
      </c>
      <c r="AX7" s="118" t="s">
        <v>243</v>
      </c>
      <c r="AY7" s="95" t="s">
        <v>147</v>
      </c>
      <c r="AZ7" s="95" t="s">
        <v>147</v>
      </c>
      <c r="BA7" s="95" t="s">
        <v>147</v>
      </c>
      <c r="BB7" s="95" t="s">
        <v>147</v>
      </c>
      <c r="BC7" s="111"/>
      <c r="BD7" s="114"/>
      <c r="BE7" s="102" t="s">
        <v>147</v>
      </c>
      <c r="BF7" s="109" t="s">
        <v>147</v>
      </c>
      <c r="BG7" s="114"/>
      <c r="BH7" s="111"/>
      <c r="BI7" s="111"/>
      <c r="BJ7" s="111"/>
      <c r="BK7" s="111"/>
      <c r="BL7" s="102" t="s">
        <v>147</v>
      </c>
      <c r="BM7" s="95" t="s">
        <v>243</v>
      </c>
      <c r="BN7" s="119" t="s">
        <v>147</v>
      </c>
    </row>
    <row r="8" spans="1:66" ht="119.25" customHeight="1">
      <c r="A8" s="296"/>
      <c r="B8" s="284"/>
      <c r="C8" s="289"/>
      <c r="D8" s="94" t="str">
        <f>'2-Référentiel UHA'!D6</f>
        <v>AC12-2 Mobiliser la technologie embarquée relative aux solutions logicielles et matérielles d'un système intelligent dans les domaines du contrôle-commande et du traitement de l'information</v>
      </c>
      <c r="E8" s="95"/>
      <c r="F8" s="108"/>
      <c r="G8" s="109"/>
      <c r="H8" s="102"/>
      <c r="I8" s="102"/>
      <c r="J8" s="102"/>
      <c r="K8" s="102"/>
      <c r="L8" s="102"/>
      <c r="M8" s="102"/>
      <c r="N8" s="102"/>
      <c r="O8" s="102"/>
      <c r="P8" s="102"/>
      <c r="Q8" s="102"/>
      <c r="R8" s="102"/>
      <c r="S8" s="102"/>
      <c r="T8" s="102"/>
      <c r="U8" s="102"/>
      <c r="V8" s="95"/>
      <c r="W8" s="108"/>
      <c r="X8" s="102"/>
      <c r="Y8" s="102"/>
      <c r="Z8" s="102"/>
      <c r="AA8" s="102"/>
      <c r="AB8" s="95"/>
      <c r="AC8" s="102"/>
      <c r="AD8" s="110"/>
      <c r="AE8" s="95"/>
      <c r="AF8" s="95"/>
      <c r="AG8" s="111"/>
      <c r="AH8" s="111"/>
      <c r="AI8" s="111"/>
      <c r="AJ8" s="111"/>
      <c r="AK8" s="111"/>
      <c r="AL8" s="111"/>
      <c r="AM8" s="111"/>
      <c r="AN8" s="112"/>
      <c r="AO8" s="113"/>
      <c r="AP8" s="111"/>
      <c r="AQ8" s="111"/>
      <c r="AR8" s="102" t="s">
        <v>147</v>
      </c>
      <c r="AS8" s="111"/>
      <c r="AT8" s="111"/>
      <c r="AU8" s="104"/>
      <c r="AV8" s="95" t="s">
        <v>147</v>
      </c>
      <c r="AW8" s="95" t="s">
        <v>147</v>
      </c>
      <c r="AX8" s="95" t="s">
        <v>147</v>
      </c>
      <c r="AY8" s="95" t="s">
        <v>147</v>
      </c>
      <c r="AZ8" s="102" t="s">
        <v>243</v>
      </c>
      <c r="BA8" s="118"/>
      <c r="BB8" s="111"/>
      <c r="BC8" s="95" t="s">
        <v>147</v>
      </c>
      <c r="BD8" s="95" t="s">
        <v>147</v>
      </c>
      <c r="BE8" s="102" t="s">
        <v>147</v>
      </c>
      <c r="BF8" s="120"/>
      <c r="BG8" s="114"/>
      <c r="BH8" s="111"/>
      <c r="BI8" s="111"/>
      <c r="BJ8" s="111"/>
      <c r="BK8" s="111"/>
      <c r="BL8" s="102" t="s">
        <v>147</v>
      </c>
      <c r="BM8" s="95" t="s">
        <v>243</v>
      </c>
      <c r="BN8" s="119" t="s">
        <v>147</v>
      </c>
    </row>
    <row r="9" spans="1:66" ht="100.5" customHeight="1">
      <c r="A9" s="296"/>
      <c r="B9" s="284" t="str">
        <f>'2-Référentiel UHA'!B7</f>
        <v>BCC2 Répondre à une problématique industrielle et de recherche  à partir d'un usage judicieux des outils avancés du contrôle-commande et du traitement de l'information</v>
      </c>
      <c r="C9" s="289">
        <v>1</v>
      </c>
      <c r="D9" s="94" t="str">
        <f>'2-Référentiel UHA'!D7</f>
        <v>AC21-1 Mobiliser des savoirs fondamentaux en contrôle-commande et traitement de l'information dans la perspective de répondre à des problématiques industrielles ou de recherche</v>
      </c>
      <c r="E9" s="95"/>
      <c r="F9" s="108" t="s">
        <v>147</v>
      </c>
      <c r="G9" s="108" t="s">
        <v>147</v>
      </c>
      <c r="H9" s="102" t="s">
        <v>147</v>
      </c>
      <c r="I9" s="102" t="s">
        <v>147</v>
      </c>
      <c r="J9" s="102" t="s">
        <v>147</v>
      </c>
      <c r="K9" s="102"/>
      <c r="L9" s="102" t="s">
        <v>147</v>
      </c>
      <c r="M9" s="102"/>
      <c r="N9" s="102"/>
      <c r="O9" s="102"/>
      <c r="P9" s="102"/>
      <c r="Q9" s="102"/>
      <c r="R9" s="102"/>
      <c r="S9" s="102"/>
      <c r="T9" s="102"/>
      <c r="U9" s="102" t="s">
        <v>147</v>
      </c>
      <c r="V9" s="95" t="s">
        <v>243</v>
      </c>
      <c r="W9" s="108" t="s">
        <v>147</v>
      </c>
      <c r="X9" s="102" t="s">
        <v>147</v>
      </c>
      <c r="Y9" s="102" t="s">
        <v>147</v>
      </c>
      <c r="Z9" s="102"/>
      <c r="AA9" s="102"/>
      <c r="AB9" s="95"/>
      <c r="AC9" s="102"/>
      <c r="AD9" s="110"/>
      <c r="AE9" s="95"/>
      <c r="AF9" s="95"/>
      <c r="AG9" s="111"/>
      <c r="AH9" s="95" t="s">
        <v>147</v>
      </c>
      <c r="AI9" s="111"/>
      <c r="AJ9" s="95" t="s">
        <v>147</v>
      </c>
      <c r="AK9" s="111"/>
      <c r="AL9" s="111"/>
      <c r="AM9" s="102" t="s">
        <v>147</v>
      </c>
      <c r="AN9" s="112"/>
      <c r="AO9" s="113"/>
      <c r="AP9" s="111"/>
      <c r="AQ9" s="111"/>
      <c r="AR9" s="114"/>
      <c r="AS9" s="111"/>
      <c r="AT9" s="111"/>
      <c r="AU9" s="113"/>
      <c r="AV9" s="111"/>
      <c r="AW9" s="111"/>
      <c r="AX9" s="111"/>
      <c r="AY9" s="111"/>
      <c r="AZ9" s="111"/>
      <c r="BA9" s="111"/>
      <c r="BB9" s="111"/>
      <c r="BC9" s="111"/>
      <c r="BD9" s="114"/>
      <c r="BE9" s="106"/>
      <c r="BF9" s="114"/>
      <c r="BG9" s="114"/>
      <c r="BH9" s="111"/>
      <c r="BI9" s="111"/>
      <c r="BJ9" s="111"/>
      <c r="BK9" s="111"/>
      <c r="BL9" s="111"/>
      <c r="BM9" s="114"/>
      <c r="BN9" s="117"/>
    </row>
    <row r="10" spans="1:66" ht="117" customHeight="1">
      <c r="A10" s="296"/>
      <c r="B10" s="284"/>
      <c r="C10" s="289"/>
      <c r="D10" s="94" t="str">
        <f>'2-Référentiel UHA'!D8</f>
        <v>AC21-2 Mettre en oeuvre la technologie embarquée pour concevoir une solution logicielle et matérielle d'un système complexe dans les domaines du contrôle-commande et du traitement de l'information</v>
      </c>
      <c r="E10" s="95"/>
      <c r="F10" s="108"/>
      <c r="G10" s="109"/>
      <c r="H10" s="102"/>
      <c r="I10" s="102"/>
      <c r="J10" s="102"/>
      <c r="K10" s="102" t="s">
        <v>147</v>
      </c>
      <c r="L10" s="102" t="s">
        <v>147</v>
      </c>
      <c r="M10" s="102" t="s">
        <v>147</v>
      </c>
      <c r="N10" s="102" t="s">
        <v>147</v>
      </c>
      <c r="O10" s="102"/>
      <c r="P10" s="102"/>
      <c r="Q10" s="102"/>
      <c r="R10" s="102"/>
      <c r="S10" s="102"/>
      <c r="T10" s="102"/>
      <c r="U10" s="102" t="s">
        <v>147</v>
      </c>
      <c r="V10" s="95" t="s">
        <v>243</v>
      </c>
      <c r="W10" s="108"/>
      <c r="X10" s="102"/>
      <c r="Y10" s="102"/>
      <c r="Z10" s="102" t="s">
        <v>147</v>
      </c>
      <c r="AA10" s="102" t="s">
        <v>147</v>
      </c>
      <c r="AB10" s="95" t="s">
        <v>147</v>
      </c>
      <c r="AC10" s="102" t="s">
        <v>147</v>
      </c>
      <c r="AD10" s="109" t="s">
        <v>147</v>
      </c>
      <c r="AE10" s="95"/>
      <c r="AF10" s="95"/>
      <c r="AG10" s="111"/>
      <c r="AH10" s="95" t="s">
        <v>147</v>
      </c>
      <c r="AI10" s="95" t="s">
        <v>147</v>
      </c>
      <c r="AJ10" s="111"/>
      <c r="AK10" s="111"/>
      <c r="AL10" s="111"/>
      <c r="AM10" s="102"/>
      <c r="AN10" s="112"/>
      <c r="AO10" s="113"/>
      <c r="AP10" s="111"/>
      <c r="AQ10" s="111"/>
      <c r="AR10" s="114"/>
      <c r="AS10" s="111"/>
      <c r="AT10" s="111"/>
      <c r="AU10" s="113"/>
      <c r="AV10" s="111"/>
      <c r="AW10" s="111"/>
      <c r="AX10" s="111"/>
      <c r="AY10" s="111"/>
      <c r="AZ10" s="111"/>
      <c r="BA10" s="111"/>
      <c r="BB10" s="111"/>
      <c r="BC10" s="111"/>
      <c r="BD10" s="114"/>
      <c r="BE10" s="116"/>
      <c r="BF10" s="114"/>
      <c r="BG10" s="114"/>
      <c r="BH10" s="111"/>
      <c r="BI10" s="111"/>
      <c r="BJ10" s="111"/>
      <c r="BK10" s="111"/>
      <c r="BL10" s="111"/>
      <c r="BM10" s="114"/>
      <c r="BN10" s="117"/>
    </row>
    <row r="11" spans="1:66" ht="117" customHeight="1">
      <c r="A11" s="296"/>
      <c r="B11" s="284"/>
      <c r="C11" s="289">
        <v>2</v>
      </c>
      <c r="D11" s="94" t="str">
        <f>'2-Référentiel UHA'!D9</f>
        <v>AC22-1 Mobiliser des savoirs experts en contrôle-commande et traitement de l'information pour répondre à des problématiques complexes industrielles ou de recherche</v>
      </c>
      <c r="E11" s="95"/>
      <c r="F11" s="108"/>
      <c r="G11" s="109"/>
      <c r="H11" s="102"/>
      <c r="I11" s="102"/>
      <c r="J11" s="102"/>
      <c r="K11" s="102"/>
      <c r="L11" s="102"/>
      <c r="M11" s="102"/>
      <c r="N11" s="102"/>
      <c r="O11" s="102"/>
      <c r="P11" s="102"/>
      <c r="Q11" s="102"/>
      <c r="R11" s="102"/>
      <c r="S11" s="102"/>
      <c r="T11" s="102"/>
      <c r="U11" s="102"/>
      <c r="V11" s="95"/>
      <c r="W11" s="108"/>
      <c r="X11" s="102"/>
      <c r="Y11" s="102"/>
      <c r="Z11" s="102"/>
      <c r="AA11" s="102"/>
      <c r="AB11" s="95"/>
      <c r="AC11" s="102"/>
      <c r="AD11" s="110"/>
      <c r="AE11" s="95"/>
      <c r="AF11" s="95"/>
      <c r="AG11" s="111"/>
      <c r="AH11" s="111"/>
      <c r="AI11" s="111"/>
      <c r="AJ11" s="111"/>
      <c r="AK11" s="111"/>
      <c r="AL11" s="111"/>
      <c r="AM11" s="111"/>
      <c r="AN11" s="112"/>
      <c r="AO11" s="109" t="s">
        <v>147</v>
      </c>
      <c r="AP11" s="102" t="s">
        <v>147</v>
      </c>
      <c r="AQ11" s="102" t="s">
        <v>147</v>
      </c>
      <c r="AR11" s="102" t="s">
        <v>147</v>
      </c>
      <c r="AS11" s="95" t="s">
        <v>147</v>
      </c>
      <c r="AT11" s="95" t="s">
        <v>147</v>
      </c>
      <c r="AU11" s="109" t="s">
        <v>147</v>
      </c>
      <c r="AV11" s="102" t="s">
        <v>243</v>
      </c>
      <c r="AW11" s="102" t="s">
        <v>243</v>
      </c>
      <c r="AX11" s="118" t="s">
        <v>243</v>
      </c>
      <c r="AY11" s="95" t="s">
        <v>147</v>
      </c>
      <c r="AZ11" s="95" t="s">
        <v>147</v>
      </c>
      <c r="BA11" s="95" t="s">
        <v>147</v>
      </c>
      <c r="BB11" s="95" t="s">
        <v>147</v>
      </c>
      <c r="BC11" s="111"/>
      <c r="BD11" s="114"/>
      <c r="BE11" s="102" t="s">
        <v>147</v>
      </c>
      <c r="BF11" s="109" t="s">
        <v>147</v>
      </c>
      <c r="BG11" s="114"/>
      <c r="BH11" s="111"/>
      <c r="BI11" s="111"/>
      <c r="BJ11" s="111"/>
      <c r="BK11" s="111"/>
      <c r="BL11" s="102" t="s">
        <v>147</v>
      </c>
      <c r="BM11" s="95" t="s">
        <v>243</v>
      </c>
      <c r="BN11" s="119" t="s">
        <v>147</v>
      </c>
    </row>
    <row r="12" spans="1:66" ht="102" customHeight="1">
      <c r="A12" s="296"/>
      <c r="B12" s="284"/>
      <c r="C12" s="289"/>
      <c r="D12" s="94" t="str">
        <f>'2-Référentiel UHA'!D10</f>
        <v>AC22-2 Concevoir une solution logicielle et matérielle d'un système intelligent dans les domaines du contrôle-commande et du traitement de l'information</v>
      </c>
      <c r="E12" s="95"/>
      <c r="F12" s="108"/>
      <c r="G12" s="109"/>
      <c r="H12" s="102"/>
      <c r="I12" s="102"/>
      <c r="J12" s="102"/>
      <c r="K12" s="102"/>
      <c r="L12" s="102"/>
      <c r="M12" s="102"/>
      <c r="N12" s="102"/>
      <c r="O12" s="102"/>
      <c r="P12" s="102"/>
      <c r="Q12" s="102"/>
      <c r="R12" s="102"/>
      <c r="S12" s="102"/>
      <c r="T12" s="102"/>
      <c r="U12" s="102"/>
      <c r="V12" s="95"/>
      <c r="W12" s="108"/>
      <c r="X12" s="102"/>
      <c r="Y12" s="102"/>
      <c r="Z12" s="102"/>
      <c r="AA12" s="102"/>
      <c r="AB12" s="95"/>
      <c r="AC12" s="102"/>
      <c r="AD12" s="110"/>
      <c r="AE12" s="95"/>
      <c r="AF12" s="95"/>
      <c r="AG12" s="111"/>
      <c r="AH12" s="111"/>
      <c r="AI12" s="111"/>
      <c r="AJ12" s="111"/>
      <c r="AK12" s="111"/>
      <c r="AL12" s="111"/>
      <c r="AM12" s="111"/>
      <c r="AN12" s="112"/>
      <c r="AO12" s="113"/>
      <c r="AP12" s="111"/>
      <c r="AQ12" s="111"/>
      <c r="AR12" s="102" t="s">
        <v>147</v>
      </c>
      <c r="AS12" s="111"/>
      <c r="AT12" s="111"/>
      <c r="AU12" s="113"/>
      <c r="AV12" s="95" t="s">
        <v>147</v>
      </c>
      <c r="AW12" s="95" t="s">
        <v>147</v>
      </c>
      <c r="AX12" s="95" t="s">
        <v>147</v>
      </c>
      <c r="AY12" s="95" t="s">
        <v>147</v>
      </c>
      <c r="AZ12" s="102" t="s">
        <v>243</v>
      </c>
      <c r="BA12" s="118"/>
      <c r="BB12" s="111"/>
      <c r="BC12" s="95" t="s">
        <v>147</v>
      </c>
      <c r="BD12" s="95" t="s">
        <v>147</v>
      </c>
      <c r="BE12" s="102" t="s">
        <v>147</v>
      </c>
      <c r="BF12" s="120"/>
      <c r="BG12" s="114"/>
      <c r="BH12" s="111"/>
      <c r="BI12" s="111"/>
      <c r="BJ12" s="111"/>
      <c r="BK12" s="111"/>
      <c r="BL12" s="102" t="s">
        <v>147</v>
      </c>
      <c r="BM12" s="95" t="s">
        <v>243</v>
      </c>
      <c r="BN12" s="119" t="s">
        <v>147</v>
      </c>
    </row>
    <row r="13" spans="1:66" ht="126.75" customHeight="1">
      <c r="A13" s="296"/>
      <c r="B13" s="284" t="str">
        <f>'2-Référentiel UHA'!B11</f>
        <v>BCC3 Faire appel aux méthodes avancées du contrôle-commande et du traitement de l'information pour intégrer une solution dans un système complexe</v>
      </c>
      <c r="C13" s="289">
        <v>1</v>
      </c>
      <c r="D13" s="94" t="str">
        <f>'2-Référentiel UHA'!D11</f>
        <v>AC31-1 Mettre en oeuvre une solution de contrôle-commande et/ou de traitement du signal pour répondre à des problématiques industrielles ou de recherche</v>
      </c>
      <c r="E13" s="95"/>
      <c r="F13" s="108" t="s">
        <v>147</v>
      </c>
      <c r="G13" s="108" t="s">
        <v>147</v>
      </c>
      <c r="H13" s="102" t="s">
        <v>147</v>
      </c>
      <c r="I13" s="102" t="s">
        <v>147</v>
      </c>
      <c r="J13" s="102" t="s">
        <v>147</v>
      </c>
      <c r="K13" s="102"/>
      <c r="L13" s="102" t="s">
        <v>147</v>
      </c>
      <c r="M13" s="102"/>
      <c r="N13" s="102"/>
      <c r="O13" s="102"/>
      <c r="P13" s="102"/>
      <c r="Q13" s="102"/>
      <c r="R13" s="102"/>
      <c r="S13" s="102"/>
      <c r="T13" s="102"/>
      <c r="U13" s="102"/>
      <c r="V13" s="95" t="s">
        <v>147</v>
      </c>
      <c r="W13" s="108" t="s">
        <v>147</v>
      </c>
      <c r="X13" s="102" t="s">
        <v>147</v>
      </c>
      <c r="Y13" s="102" t="s">
        <v>147</v>
      </c>
      <c r="Z13" s="102"/>
      <c r="AA13" s="102"/>
      <c r="AB13" s="95"/>
      <c r="AC13" s="102"/>
      <c r="AD13" s="110"/>
      <c r="AE13" s="95"/>
      <c r="AF13" s="95"/>
      <c r="AG13" s="111"/>
      <c r="AH13" s="95" t="s">
        <v>147</v>
      </c>
      <c r="AI13" s="111"/>
      <c r="AJ13" s="95" t="s">
        <v>147</v>
      </c>
      <c r="AK13" s="111"/>
      <c r="AL13" s="111"/>
      <c r="AM13" s="102" t="s">
        <v>147</v>
      </c>
      <c r="AN13" s="121" t="s">
        <v>147</v>
      </c>
      <c r="AO13" s="113"/>
      <c r="AP13" s="111"/>
      <c r="AQ13" s="111"/>
      <c r="AR13" s="111"/>
      <c r="AS13" s="105"/>
      <c r="AT13" s="105"/>
      <c r="AU13" s="111"/>
      <c r="AV13" s="111"/>
      <c r="AW13" s="111"/>
      <c r="AX13" s="111"/>
      <c r="AY13" s="111"/>
      <c r="AZ13" s="111"/>
      <c r="BA13" s="111"/>
      <c r="BB13" s="111"/>
      <c r="BC13" s="114"/>
      <c r="BD13" s="114"/>
      <c r="BE13" s="106"/>
      <c r="BF13" s="114"/>
      <c r="BG13" s="114"/>
      <c r="BH13" s="111"/>
      <c r="BI13" s="111"/>
      <c r="BJ13" s="111"/>
      <c r="BK13" s="111"/>
      <c r="BL13" s="111"/>
      <c r="BM13" s="114"/>
      <c r="BN13" s="117"/>
    </row>
    <row r="14" spans="1:66" ht="112.5" customHeight="1">
      <c r="A14" s="296"/>
      <c r="B14" s="284"/>
      <c r="C14" s="289"/>
      <c r="D14" s="94" t="str">
        <f>'2-Référentiel UHA'!D12</f>
        <v>AC31-2 Développer des algorithmes d'un niveau avancé pour répondre à des problématiques industrielles ou de recherche</v>
      </c>
      <c r="E14" s="95"/>
      <c r="F14" s="108"/>
      <c r="G14" s="109"/>
      <c r="H14" s="102"/>
      <c r="I14" s="102"/>
      <c r="J14" s="102"/>
      <c r="K14" s="102" t="s">
        <v>147</v>
      </c>
      <c r="L14" s="102" t="s">
        <v>147</v>
      </c>
      <c r="M14" s="102" t="s">
        <v>147</v>
      </c>
      <c r="N14" s="102" t="s">
        <v>147</v>
      </c>
      <c r="O14" s="102"/>
      <c r="P14" s="102"/>
      <c r="Q14" s="102"/>
      <c r="R14" s="102"/>
      <c r="S14" s="102"/>
      <c r="T14" s="102"/>
      <c r="U14" s="102"/>
      <c r="V14" s="95" t="s">
        <v>147</v>
      </c>
      <c r="W14" s="108"/>
      <c r="X14" s="102"/>
      <c r="Y14" s="102"/>
      <c r="Z14" s="102" t="s">
        <v>147</v>
      </c>
      <c r="AA14" s="102" t="s">
        <v>147</v>
      </c>
      <c r="AB14" s="95" t="s">
        <v>147</v>
      </c>
      <c r="AC14" s="102" t="s">
        <v>147</v>
      </c>
      <c r="AD14" s="109" t="s">
        <v>147</v>
      </c>
      <c r="AE14" s="95"/>
      <c r="AF14" s="95"/>
      <c r="AG14" s="111"/>
      <c r="AH14" s="95" t="s">
        <v>147</v>
      </c>
      <c r="AI14" s="95" t="s">
        <v>147</v>
      </c>
      <c r="AJ14" s="111"/>
      <c r="AK14" s="111"/>
      <c r="AL14" s="111"/>
      <c r="AM14" s="111"/>
      <c r="AN14" s="121" t="s">
        <v>147</v>
      </c>
      <c r="AO14" s="113"/>
      <c r="AP14" s="111"/>
      <c r="AQ14" s="111"/>
      <c r="AR14" s="111"/>
      <c r="AS14" s="111"/>
      <c r="AT14" s="122"/>
      <c r="AU14" s="122"/>
      <c r="AV14" s="111"/>
      <c r="AW14" s="111"/>
      <c r="AX14" s="111"/>
      <c r="AY14" s="111"/>
      <c r="AZ14" s="111"/>
      <c r="BA14" s="111"/>
      <c r="BB14" s="111"/>
      <c r="BC14" s="114"/>
      <c r="BD14" s="114"/>
      <c r="BE14" s="114"/>
      <c r="BF14" s="114"/>
      <c r="BG14" s="114"/>
      <c r="BH14" s="111"/>
      <c r="BI14" s="111"/>
      <c r="BJ14" s="111"/>
      <c r="BK14" s="111"/>
      <c r="BL14" s="111"/>
      <c r="BM14" s="114"/>
      <c r="BN14" s="117"/>
    </row>
    <row r="15" spans="1:66" ht="97.5" customHeight="1">
      <c r="A15" s="296"/>
      <c r="B15" s="284"/>
      <c r="C15" s="289">
        <v>2</v>
      </c>
      <c r="D15" s="94" t="str">
        <f>'2-Référentiel UHA'!D13</f>
        <v>AC32-1 Proposer un algorithme évolué de contrôle-commande ou de traitement de l'information validé en simulation à partir des modèles numériques</v>
      </c>
      <c r="E15" s="95"/>
      <c r="F15" s="108"/>
      <c r="G15" s="109"/>
      <c r="H15" s="102"/>
      <c r="I15" s="102"/>
      <c r="J15" s="102"/>
      <c r="K15" s="102"/>
      <c r="L15" s="102"/>
      <c r="M15" s="102"/>
      <c r="N15" s="102"/>
      <c r="O15" s="102"/>
      <c r="P15" s="102"/>
      <c r="Q15" s="102"/>
      <c r="R15" s="102"/>
      <c r="S15" s="102"/>
      <c r="T15" s="102"/>
      <c r="U15" s="102"/>
      <c r="V15" s="95"/>
      <c r="W15" s="108"/>
      <c r="X15" s="102"/>
      <c r="Y15" s="102"/>
      <c r="Z15" s="102"/>
      <c r="AA15" s="102"/>
      <c r="AB15" s="95"/>
      <c r="AC15" s="102"/>
      <c r="AD15" s="110"/>
      <c r="AE15" s="95"/>
      <c r="AF15" s="95"/>
      <c r="AG15" s="111"/>
      <c r="AH15" s="111"/>
      <c r="AI15" s="111"/>
      <c r="AJ15" s="111"/>
      <c r="AK15" s="111"/>
      <c r="AL15" s="111"/>
      <c r="AM15" s="111"/>
      <c r="AN15" s="112"/>
      <c r="AO15" s="109" t="s">
        <v>147</v>
      </c>
      <c r="AP15" s="102" t="s">
        <v>147</v>
      </c>
      <c r="AQ15" s="102" t="s">
        <v>147</v>
      </c>
      <c r="AR15" s="102" t="s">
        <v>147</v>
      </c>
      <c r="AS15" s="95" t="s">
        <v>147</v>
      </c>
      <c r="AT15" s="102" t="s">
        <v>147</v>
      </c>
      <c r="AU15" s="102" t="s">
        <v>147</v>
      </c>
      <c r="AV15" s="109" t="s">
        <v>243</v>
      </c>
      <c r="AW15" s="102" t="s">
        <v>243</v>
      </c>
      <c r="AX15" s="118" t="s">
        <v>243</v>
      </c>
      <c r="AY15" s="95" t="s">
        <v>147</v>
      </c>
      <c r="AZ15" s="95" t="s">
        <v>147</v>
      </c>
      <c r="BA15" s="95" t="s">
        <v>147</v>
      </c>
      <c r="BB15" s="95" t="s">
        <v>147</v>
      </c>
      <c r="BC15" s="111"/>
      <c r="BD15" s="114"/>
      <c r="BE15" s="102" t="s">
        <v>147</v>
      </c>
      <c r="BF15" s="109" t="s">
        <v>243</v>
      </c>
      <c r="BG15" s="114"/>
      <c r="BH15" s="111"/>
      <c r="BI15" s="111"/>
      <c r="BJ15" s="111"/>
      <c r="BK15" s="111"/>
      <c r="BL15" s="102" t="s">
        <v>243</v>
      </c>
      <c r="BM15" s="95" t="s">
        <v>147</v>
      </c>
      <c r="BN15" s="119" t="s">
        <v>147</v>
      </c>
    </row>
    <row r="16" spans="1:66" ht="87" customHeight="1">
      <c r="A16" s="296"/>
      <c r="B16" s="284"/>
      <c r="C16" s="289"/>
      <c r="D16" s="94" t="str">
        <f>'2-Référentiel UHA'!D14</f>
        <v>AC32-2 Intégrer des systèmes électroniques et informatiques complexes incluant le traitement et l’analyse de données issues de systèmes connectés</v>
      </c>
      <c r="E16" s="95"/>
      <c r="F16" s="108"/>
      <c r="G16" s="109"/>
      <c r="H16" s="102"/>
      <c r="I16" s="102"/>
      <c r="J16" s="102"/>
      <c r="K16" s="102"/>
      <c r="L16" s="102"/>
      <c r="M16" s="102"/>
      <c r="N16" s="102"/>
      <c r="O16" s="102"/>
      <c r="P16" s="102"/>
      <c r="Q16" s="102"/>
      <c r="R16" s="102"/>
      <c r="S16" s="102"/>
      <c r="T16" s="102"/>
      <c r="U16" s="102"/>
      <c r="V16" s="95"/>
      <c r="W16" s="108"/>
      <c r="X16" s="102"/>
      <c r="Y16" s="102"/>
      <c r="Z16" s="102"/>
      <c r="AA16" s="102"/>
      <c r="AB16" s="95"/>
      <c r="AC16" s="102"/>
      <c r="AD16" s="110"/>
      <c r="AE16" s="95"/>
      <c r="AF16" s="95"/>
      <c r="AG16" s="111"/>
      <c r="AH16" s="111"/>
      <c r="AI16" s="111"/>
      <c r="AJ16" s="111"/>
      <c r="AK16" s="111"/>
      <c r="AL16" s="111"/>
      <c r="AM16" s="111"/>
      <c r="AN16" s="112"/>
      <c r="AO16" s="113"/>
      <c r="AP16" s="111"/>
      <c r="AQ16" s="111"/>
      <c r="AR16" s="102" t="s">
        <v>147</v>
      </c>
      <c r="AS16" s="111"/>
      <c r="AT16" s="105"/>
      <c r="AU16" s="104"/>
      <c r="AV16" s="95" t="s">
        <v>147</v>
      </c>
      <c r="AW16" s="95" t="s">
        <v>147</v>
      </c>
      <c r="AX16" s="95" t="s">
        <v>147</v>
      </c>
      <c r="AY16" s="95" t="s">
        <v>147</v>
      </c>
      <c r="AZ16" s="102" t="s">
        <v>243</v>
      </c>
      <c r="BA16" s="118"/>
      <c r="BB16" s="111"/>
      <c r="BC16" s="95" t="s">
        <v>147</v>
      </c>
      <c r="BD16" s="95" t="s">
        <v>147</v>
      </c>
      <c r="BE16" s="102" t="s">
        <v>147</v>
      </c>
      <c r="BF16" s="114"/>
      <c r="BG16" s="114"/>
      <c r="BH16" s="111"/>
      <c r="BI16" s="111"/>
      <c r="BJ16" s="111"/>
      <c r="BK16" s="111"/>
      <c r="BL16" s="102" t="s">
        <v>243</v>
      </c>
      <c r="BM16" s="95" t="s">
        <v>147</v>
      </c>
      <c r="BN16" s="119" t="s">
        <v>147</v>
      </c>
    </row>
    <row r="17" spans="1:66" ht="69.75" customHeight="1">
      <c r="A17" s="296"/>
      <c r="B17" s="284" t="str">
        <f>'2-Référentiel UHA'!B15</f>
        <v xml:space="preserve">BCC4 Etre en mesure d'intégrer une solution du contrôle-commande et du traitement de l'information dans un projet global compte tenu des aspects sociétaux (économique, social) et environnementaux </v>
      </c>
      <c r="C17" s="285">
        <v>1</v>
      </c>
      <c r="D17" s="94" t="str">
        <f>'2-Référentiel UHA'!D15</f>
        <v>AC41-1 Mener à bien un projet pluridisciplinaire (analyser, concevoir et réaliser) en équipe (principes de la gestion des projets)</v>
      </c>
      <c r="E17" s="95"/>
      <c r="F17" s="108"/>
      <c r="G17" s="109"/>
      <c r="H17" s="102"/>
      <c r="I17" s="102"/>
      <c r="J17" s="102"/>
      <c r="K17" s="102"/>
      <c r="L17" s="102"/>
      <c r="M17" s="102"/>
      <c r="N17" s="102"/>
      <c r="O17" s="102" t="s">
        <v>243</v>
      </c>
      <c r="P17" s="102" t="s">
        <v>243</v>
      </c>
      <c r="Q17" s="102" t="s">
        <v>243</v>
      </c>
      <c r="R17" s="102" t="s">
        <v>147</v>
      </c>
      <c r="S17" s="102" t="s">
        <v>147</v>
      </c>
      <c r="T17" s="102" t="s">
        <v>147</v>
      </c>
      <c r="U17" s="102" t="s">
        <v>147</v>
      </c>
      <c r="V17" s="95" t="s">
        <v>147</v>
      </c>
      <c r="W17" s="108"/>
      <c r="X17" s="102"/>
      <c r="Y17" s="102"/>
      <c r="Z17" s="102"/>
      <c r="AA17" s="102"/>
      <c r="AB17" s="95"/>
      <c r="AC17" s="102"/>
      <c r="AD17" s="110"/>
      <c r="AE17" s="95"/>
      <c r="AF17" s="95"/>
      <c r="AG17" s="111"/>
      <c r="AH17" s="111"/>
      <c r="AI17" s="111"/>
      <c r="AJ17" s="111"/>
      <c r="AK17" s="111"/>
      <c r="AL17" s="95" t="s">
        <v>147</v>
      </c>
      <c r="AM17" s="102" t="s">
        <v>243</v>
      </c>
      <c r="AN17" s="121" t="s">
        <v>147</v>
      </c>
      <c r="AO17" s="113"/>
      <c r="AP17" s="111"/>
      <c r="AQ17" s="111"/>
      <c r="AR17" s="111"/>
      <c r="AS17" s="111"/>
      <c r="AT17" s="111"/>
      <c r="AU17" s="111"/>
      <c r="AV17" s="111"/>
      <c r="AW17" s="111"/>
      <c r="AX17" s="111"/>
      <c r="AY17" s="111"/>
      <c r="AZ17" s="111"/>
      <c r="BA17" s="111"/>
      <c r="BB17" s="111"/>
      <c r="BC17" s="114"/>
      <c r="BD17" s="114"/>
      <c r="BE17" s="114"/>
      <c r="BF17" s="114"/>
      <c r="BG17" s="114"/>
      <c r="BH17" s="111"/>
      <c r="BI17" s="111"/>
      <c r="BJ17" s="111"/>
      <c r="BK17" s="111"/>
      <c r="BL17" s="111"/>
      <c r="BM17" s="114"/>
      <c r="BN17" s="117"/>
    </row>
    <row r="18" spans="1:66" ht="64.5" customHeight="1">
      <c r="A18" s="296"/>
      <c r="B18" s="284"/>
      <c r="C18" s="285"/>
      <c r="D18" s="94" t="str">
        <f>'2-Référentiel UHA'!D16</f>
        <v>AC41-2 Mobiliser les prinicpes de base pour la communication scientifique (oral, écrit)</v>
      </c>
      <c r="E18" s="95"/>
      <c r="F18" s="108"/>
      <c r="G18" s="109"/>
      <c r="H18" s="102"/>
      <c r="I18" s="102"/>
      <c r="J18" s="102"/>
      <c r="K18" s="102"/>
      <c r="L18" s="102"/>
      <c r="M18" s="102"/>
      <c r="N18" s="102"/>
      <c r="O18" s="102" t="s">
        <v>147</v>
      </c>
      <c r="P18" s="102" t="s">
        <v>147</v>
      </c>
      <c r="Q18" s="102" t="s">
        <v>147</v>
      </c>
      <c r="R18" s="102" t="s">
        <v>147</v>
      </c>
      <c r="S18" s="102"/>
      <c r="T18" s="102"/>
      <c r="U18" s="102" t="s">
        <v>147</v>
      </c>
      <c r="V18" s="95" t="s">
        <v>147</v>
      </c>
      <c r="W18" s="108"/>
      <c r="X18" s="102"/>
      <c r="Y18" s="102"/>
      <c r="Z18" s="102"/>
      <c r="AA18" s="102"/>
      <c r="AB18" s="95"/>
      <c r="AC18" s="102"/>
      <c r="AD18" s="110"/>
      <c r="AE18" s="95" t="s">
        <v>147</v>
      </c>
      <c r="AF18" s="95" t="s">
        <v>147</v>
      </c>
      <c r="AG18" s="95" t="s">
        <v>147</v>
      </c>
      <c r="AH18" s="95"/>
      <c r="AI18" s="95"/>
      <c r="AJ18" s="95"/>
      <c r="AK18" s="95" t="s">
        <v>147</v>
      </c>
      <c r="AL18" s="95" t="s">
        <v>147</v>
      </c>
      <c r="AM18" s="102" t="s">
        <v>147</v>
      </c>
      <c r="AN18" s="121" t="s">
        <v>147</v>
      </c>
      <c r="AO18" s="113"/>
      <c r="AP18" s="111"/>
      <c r="AQ18" s="111"/>
      <c r="AR18" s="111"/>
      <c r="AS18" s="111"/>
      <c r="AT18" s="111"/>
      <c r="AU18" s="111"/>
      <c r="AV18" s="111"/>
      <c r="AW18" s="111"/>
      <c r="AX18" s="111"/>
      <c r="AY18" s="111"/>
      <c r="AZ18" s="111"/>
      <c r="BA18" s="111"/>
      <c r="BB18" s="111"/>
      <c r="BC18" s="114"/>
      <c r="BD18" s="116"/>
      <c r="BE18" s="116"/>
      <c r="BF18" s="116"/>
      <c r="BG18" s="116"/>
      <c r="BH18" s="111"/>
      <c r="BI18" s="111"/>
      <c r="BJ18" s="111"/>
      <c r="BK18" s="111"/>
      <c r="BL18" s="111"/>
      <c r="BM18" s="114"/>
      <c r="BN18" s="117"/>
    </row>
    <row r="19" spans="1:66" ht="90">
      <c r="A19" s="296"/>
      <c r="B19" s="284"/>
      <c r="C19" s="285">
        <v>2</v>
      </c>
      <c r="D19" s="94" t="str">
        <f>'2-Référentiel UHA'!D17</f>
        <v>AC42-1 Conduire un projet interdisciplinaire de recherche et développement (analyser, concevoir et réaliser) dans un cadre collaboratif dans une démarche DDRS</v>
      </c>
      <c r="E19" s="95"/>
      <c r="F19" s="108"/>
      <c r="G19" s="109"/>
      <c r="H19" s="102"/>
      <c r="I19" s="102"/>
      <c r="J19" s="102"/>
      <c r="K19" s="102"/>
      <c r="L19" s="102"/>
      <c r="M19" s="102"/>
      <c r="N19" s="102"/>
      <c r="O19" s="102"/>
      <c r="P19" s="102"/>
      <c r="Q19" s="102"/>
      <c r="R19" s="102"/>
      <c r="S19" s="102"/>
      <c r="T19" s="102"/>
      <c r="U19" s="102"/>
      <c r="V19" s="95"/>
      <c r="W19" s="108"/>
      <c r="X19" s="102"/>
      <c r="Y19" s="102"/>
      <c r="Z19" s="102"/>
      <c r="AA19" s="102"/>
      <c r="AB19" s="95"/>
      <c r="AC19" s="102"/>
      <c r="AD19" s="110"/>
      <c r="AE19" s="95"/>
      <c r="AF19" s="95"/>
      <c r="AG19" s="111"/>
      <c r="AH19" s="111"/>
      <c r="AI19" s="111"/>
      <c r="AJ19" s="111"/>
      <c r="AK19" s="111"/>
      <c r="AL19" s="111"/>
      <c r="AM19" s="111"/>
      <c r="AN19" s="112"/>
      <c r="AO19" s="113"/>
      <c r="AP19" s="111"/>
      <c r="AQ19" s="111"/>
      <c r="AR19" s="111"/>
      <c r="AS19" s="111"/>
      <c r="AT19" s="111"/>
      <c r="AU19" s="111"/>
      <c r="AV19" s="111"/>
      <c r="AW19" s="111"/>
      <c r="AX19" s="111"/>
      <c r="AY19" s="111"/>
      <c r="AZ19" s="111"/>
      <c r="BA19" s="111"/>
      <c r="BB19" s="111"/>
      <c r="BC19" s="114"/>
      <c r="BD19" s="122"/>
      <c r="BE19" s="122"/>
      <c r="BF19" s="123" t="s">
        <v>243</v>
      </c>
      <c r="BG19" s="124" t="s">
        <v>243</v>
      </c>
      <c r="BH19" s="124"/>
      <c r="BI19" s="123"/>
      <c r="BJ19" s="123"/>
      <c r="BK19" s="123"/>
      <c r="BL19" s="125" t="s">
        <v>147</v>
      </c>
      <c r="BM19" s="125" t="s">
        <v>147</v>
      </c>
      <c r="BN19" s="126" t="s">
        <v>147</v>
      </c>
    </row>
    <row r="20" spans="1:66" ht="72.75" customHeight="1">
      <c r="A20" s="296"/>
      <c r="B20" s="284"/>
      <c r="C20" s="285"/>
      <c r="D20" s="94" t="str">
        <f>'2-Référentiel UHA'!D18</f>
        <v>AC42-2  Documenter la solution développée en respectant les normes de communications scientifiques (oral, écrit)</v>
      </c>
      <c r="E20" s="95"/>
      <c r="F20" s="127"/>
      <c r="G20" s="128"/>
      <c r="H20" s="129"/>
      <c r="I20" s="129"/>
      <c r="J20" s="129"/>
      <c r="K20" s="129"/>
      <c r="L20" s="129"/>
      <c r="M20" s="129"/>
      <c r="N20" s="129"/>
      <c r="O20" s="129"/>
      <c r="P20" s="129"/>
      <c r="Q20" s="129"/>
      <c r="R20" s="129"/>
      <c r="S20" s="129"/>
      <c r="T20" s="129"/>
      <c r="U20" s="129"/>
      <c r="V20" s="130"/>
      <c r="W20" s="127"/>
      <c r="X20" s="129"/>
      <c r="Y20" s="129"/>
      <c r="Z20" s="129"/>
      <c r="AA20" s="129"/>
      <c r="AB20" s="130"/>
      <c r="AC20" s="130"/>
      <c r="AD20" s="131"/>
      <c r="AE20" s="130"/>
      <c r="AF20" s="130"/>
      <c r="AG20" s="132"/>
      <c r="AH20" s="132"/>
      <c r="AI20" s="132"/>
      <c r="AJ20" s="132"/>
      <c r="AK20" s="132"/>
      <c r="AL20" s="132"/>
      <c r="AM20" s="132"/>
      <c r="AN20" s="133"/>
      <c r="AO20" s="134"/>
      <c r="AP20" s="132"/>
      <c r="AQ20" s="132"/>
      <c r="AR20" s="132"/>
      <c r="AS20" s="132"/>
      <c r="AT20" s="132"/>
      <c r="AU20" s="132"/>
      <c r="AV20" s="132"/>
      <c r="AW20" s="132"/>
      <c r="AX20" s="132"/>
      <c r="AY20" s="132"/>
      <c r="AZ20" s="132"/>
      <c r="BA20" s="132"/>
      <c r="BB20" s="132"/>
      <c r="BC20" s="135"/>
      <c r="BD20" s="132"/>
      <c r="BE20" s="132"/>
      <c r="BF20" s="129" t="s">
        <v>147</v>
      </c>
      <c r="BG20" s="128" t="s">
        <v>147</v>
      </c>
      <c r="BH20" s="128" t="s">
        <v>147</v>
      </c>
      <c r="BI20" s="129" t="s">
        <v>147</v>
      </c>
      <c r="BJ20" s="129" t="s">
        <v>147</v>
      </c>
      <c r="BK20" s="129" t="s">
        <v>147</v>
      </c>
      <c r="BL20" s="130" t="s">
        <v>147</v>
      </c>
      <c r="BM20" s="130" t="s">
        <v>147</v>
      </c>
      <c r="BN20" s="136" t="s">
        <v>147</v>
      </c>
    </row>
    <row r="21" spans="1:66">
      <c r="A21" s="296"/>
    </row>
    <row r="22" spans="1:66">
      <c r="A22" s="296"/>
    </row>
    <row r="23" spans="1:66">
      <c r="A23" s="296"/>
    </row>
    <row r="24" spans="1:66">
      <c r="A24" s="296"/>
    </row>
    <row r="25" spans="1:66">
      <c r="A25" s="296"/>
    </row>
    <row r="26" spans="1:66">
      <c r="A26" s="296"/>
    </row>
    <row r="27" spans="1:66">
      <c r="A27" s="296"/>
    </row>
    <row r="28" spans="1:66">
      <c r="A28" s="296"/>
    </row>
    <row r="29" spans="1:66">
      <c r="A29" s="296"/>
    </row>
    <row r="30" spans="1:66">
      <c r="A30" s="296"/>
    </row>
    <row r="31" spans="1:66">
      <c r="A31" s="296"/>
    </row>
    <row r="32" spans="1:66">
      <c r="A32" s="296"/>
    </row>
    <row r="33" spans="1:1">
      <c r="A33" s="296"/>
    </row>
    <row r="34" spans="1:1">
      <c r="A34" s="296"/>
    </row>
    <row r="35" spans="1:1">
      <c r="A35" s="296"/>
    </row>
    <row r="36" spans="1:1">
      <c r="A36" s="296"/>
    </row>
    <row r="37" spans="1:1">
      <c r="A37" s="296"/>
    </row>
    <row r="38" spans="1:1">
      <c r="A38" s="296"/>
    </row>
    <row r="39" spans="1:1">
      <c r="A39" s="296"/>
    </row>
    <row r="40" spans="1:1">
      <c r="A40" s="296"/>
    </row>
    <row r="41" spans="1:1">
      <c r="A41" s="296"/>
    </row>
    <row r="42" spans="1:1">
      <c r="A42" s="296"/>
    </row>
    <row r="43" spans="1:1">
      <c r="A43" s="296"/>
    </row>
    <row r="44" spans="1:1">
      <c r="A44" s="296"/>
    </row>
    <row r="45" spans="1:1">
      <c r="A45" s="296"/>
    </row>
    <row r="46" spans="1:1">
      <c r="A46" s="296"/>
    </row>
    <row r="47" spans="1:1">
      <c r="A47" s="296"/>
    </row>
    <row r="48" spans="1:1">
      <c r="A48" s="296"/>
    </row>
  </sheetData>
  <mergeCells count="16">
    <mergeCell ref="A1:D1"/>
    <mergeCell ref="F1:BN1"/>
    <mergeCell ref="A3:D3"/>
    <mergeCell ref="A4:A48"/>
    <mergeCell ref="B5:B8"/>
    <mergeCell ref="C5:C6"/>
    <mergeCell ref="C7:C8"/>
    <mergeCell ref="B9:B12"/>
    <mergeCell ref="C9:C10"/>
    <mergeCell ref="C11:C12"/>
    <mergeCell ref="B13:B16"/>
    <mergeCell ref="C13:C14"/>
    <mergeCell ref="C15:C16"/>
    <mergeCell ref="B17:B20"/>
    <mergeCell ref="C17:C18"/>
    <mergeCell ref="C19:C20"/>
  </mergeCells>
  <conditionalFormatting sqref="E5:AF20 AO7:BB7 AO11:BB11">
    <cfRule type="cellIs" dxfId="70" priority="3" operator="equal">
      <formula>"x"</formula>
    </cfRule>
  </conditionalFormatting>
  <conditionalFormatting sqref="AG18:AL18">
    <cfRule type="cellIs" dxfId="69" priority="36" operator="equal">
      <formula>"x"</formula>
    </cfRule>
  </conditionalFormatting>
  <conditionalFormatting sqref="AH5:AH6">
    <cfRule type="cellIs" dxfId="68" priority="61" operator="equal">
      <formula>"x"</formula>
    </cfRule>
  </conditionalFormatting>
  <conditionalFormatting sqref="AH9:AH10">
    <cfRule type="cellIs" dxfId="67" priority="63" operator="equal">
      <formula>"x"</formula>
    </cfRule>
  </conditionalFormatting>
  <conditionalFormatting sqref="AH13:AH14">
    <cfRule type="cellIs" dxfId="66" priority="65" operator="equal">
      <formula>"x"</formula>
    </cfRule>
  </conditionalFormatting>
  <conditionalFormatting sqref="AI6">
    <cfRule type="cellIs" dxfId="65" priority="55" operator="equal">
      <formula>"x"</formula>
    </cfRule>
  </conditionalFormatting>
  <conditionalFormatting sqref="AI10">
    <cfRule type="cellIs" dxfId="64" priority="57" operator="equal">
      <formula>"x"</formula>
    </cfRule>
  </conditionalFormatting>
  <conditionalFormatting sqref="AI14">
    <cfRule type="cellIs" dxfId="63" priority="60" operator="equal">
      <formula>"x"</formula>
    </cfRule>
  </conditionalFormatting>
  <conditionalFormatting sqref="AJ5">
    <cfRule type="cellIs" dxfId="62" priority="56" operator="equal">
      <formula>"x"</formula>
    </cfRule>
  </conditionalFormatting>
  <conditionalFormatting sqref="AJ9">
    <cfRule type="cellIs" dxfId="61" priority="58" operator="equal">
      <formula>"x"</formula>
    </cfRule>
  </conditionalFormatting>
  <conditionalFormatting sqref="AJ13">
    <cfRule type="cellIs" dxfId="60" priority="59" operator="equal">
      <formula>"x"</formula>
    </cfRule>
  </conditionalFormatting>
  <conditionalFormatting sqref="AL17">
    <cfRule type="cellIs" dxfId="59" priority="1" operator="equal">
      <formula>"x"</formula>
    </cfRule>
  </conditionalFormatting>
  <conditionalFormatting sqref="AM5:AM6">
    <cfRule type="cellIs" dxfId="58" priority="37" operator="equal">
      <formula>"x"</formula>
    </cfRule>
  </conditionalFormatting>
  <conditionalFormatting sqref="AM9:AM10">
    <cfRule type="cellIs" dxfId="57" priority="38" operator="equal">
      <formula>"x"</formula>
    </cfRule>
  </conditionalFormatting>
  <conditionalFormatting sqref="AM13">
    <cfRule type="cellIs" dxfId="56" priority="42" operator="equal">
      <formula>"x"</formula>
    </cfRule>
  </conditionalFormatting>
  <conditionalFormatting sqref="AM17:AN18">
    <cfRule type="cellIs" dxfId="55" priority="40" operator="equal">
      <formula>"x"</formula>
    </cfRule>
  </conditionalFormatting>
  <conditionalFormatting sqref="AN13:AN14">
    <cfRule type="cellIs" dxfId="54" priority="39" operator="equal">
      <formula>"x"</formula>
    </cfRule>
  </conditionalFormatting>
  <conditionalFormatting sqref="AO15:BB15">
    <cfRule type="cellIs" dxfId="53" priority="21" operator="equal">
      <formula>"x"</formula>
    </cfRule>
  </conditionalFormatting>
  <conditionalFormatting sqref="AR8">
    <cfRule type="cellIs" dxfId="52" priority="43" operator="equal">
      <formula>"x"</formula>
    </cfRule>
  </conditionalFormatting>
  <conditionalFormatting sqref="AR12">
    <cfRule type="cellIs" dxfId="51" priority="44" operator="equal">
      <formula>"x"</formula>
    </cfRule>
  </conditionalFormatting>
  <conditionalFormatting sqref="AR16">
    <cfRule type="cellIs" dxfId="50" priority="45" operator="equal">
      <formula>"x"</formula>
    </cfRule>
  </conditionalFormatting>
  <conditionalFormatting sqref="AV8:BA8">
    <cfRule type="cellIs" dxfId="49" priority="4" operator="equal">
      <formula>"x"</formula>
    </cfRule>
  </conditionalFormatting>
  <conditionalFormatting sqref="AV12:BA12">
    <cfRule type="cellIs" dxfId="48" priority="14" operator="equal">
      <formula>"x"</formula>
    </cfRule>
  </conditionalFormatting>
  <conditionalFormatting sqref="AV16:BA16">
    <cfRule type="cellIs" dxfId="47" priority="22" operator="equal">
      <formula>"x"</formula>
    </cfRule>
  </conditionalFormatting>
  <conditionalFormatting sqref="BC8:BD8">
    <cfRule type="cellIs" dxfId="46" priority="17" operator="equal">
      <formula>"x"</formula>
    </cfRule>
  </conditionalFormatting>
  <conditionalFormatting sqref="BC12:BD12">
    <cfRule type="cellIs" dxfId="45" priority="20" operator="equal">
      <formula>"x"</formula>
    </cfRule>
  </conditionalFormatting>
  <conditionalFormatting sqref="BC16:BD16">
    <cfRule type="cellIs" dxfId="44" priority="27" operator="equal">
      <formula>"x"</formula>
    </cfRule>
  </conditionalFormatting>
  <conditionalFormatting sqref="BE7:BE8">
    <cfRule type="cellIs" dxfId="43" priority="48" operator="equal">
      <formula>"x"</formula>
    </cfRule>
  </conditionalFormatting>
  <conditionalFormatting sqref="BE11:BE12">
    <cfRule type="cellIs" dxfId="42" priority="50" operator="equal">
      <formula>"x"</formula>
    </cfRule>
  </conditionalFormatting>
  <conditionalFormatting sqref="BE15:BE16">
    <cfRule type="cellIs" dxfId="41" priority="52" operator="equal">
      <formula>"x"</formula>
    </cfRule>
  </conditionalFormatting>
  <conditionalFormatting sqref="BF7">
    <cfRule type="cellIs" dxfId="40" priority="46" operator="equal">
      <formula>"x"</formula>
    </cfRule>
  </conditionalFormatting>
  <conditionalFormatting sqref="BF11">
    <cfRule type="cellIs" dxfId="39" priority="47" operator="equal">
      <formula>"x"</formula>
    </cfRule>
  </conditionalFormatting>
  <conditionalFormatting sqref="BF15">
    <cfRule type="cellIs" dxfId="38" priority="54" operator="equal">
      <formula>"x"</formula>
    </cfRule>
  </conditionalFormatting>
  <conditionalFormatting sqref="BF19:BN20">
    <cfRule type="cellIs" dxfId="37" priority="5" operator="equal">
      <formula>"x"</formula>
    </cfRule>
  </conditionalFormatting>
  <conditionalFormatting sqref="BL7:BN8">
    <cfRule type="cellIs" dxfId="36" priority="34" operator="equal">
      <formula>"x"</formula>
    </cfRule>
  </conditionalFormatting>
  <conditionalFormatting sqref="BL11:BN12">
    <cfRule type="cellIs" dxfId="35" priority="32" operator="equal">
      <formula>"x"</formula>
    </cfRule>
  </conditionalFormatting>
  <conditionalFormatting sqref="BL15:BN16">
    <cfRule type="cellIs" dxfId="34" priority="30" operator="equal">
      <formula>"x"</formula>
    </cfRule>
  </conditionalFormatting>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BR156"/>
  <sheetViews>
    <sheetView tabSelected="1" topLeftCell="B1" zoomScaleNormal="100" workbookViewId="0">
      <selection activeCell="C5" sqref="C5:C14"/>
    </sheetView>
  </sheetViews>
  <sheetFormatPr baseColWidth="10" defaultColWidth="11.42578125" defaultRowHeight="15"/>
  <cols>
    <col min="1" max="1" width="11.42578125" hidden="1"/>
    <col min="2" max="2" width="5" customWidth="1"/>
    <col min="3" max="4" width="14.85546875" customWidth="1"/>
    <col min="5" max="5" width="10.85546875" customWidth="1"/>
    <col min="6" max="6" width="30.85546875" customWidth="1"/>
    <col min="7" max="7" width="9.85546875" customWidth="1"/>
    <col min="8" max="8" width="34.7109375" customWidth="1"/>
    <col min="9" max="9" width="10.42578125" customWidth="1"/>
    <col min="10" max="10" width="12.7109375" customWidth="1"/>
    <col min="11" max="11" width="3.42578125" customWidth="1"/>
    <col min="12" max="12" width="4.28515625" customWidth="1"/>
    <col min="13" max="14" width="3.42578125" customWidth="1"/>
    <col min="15" max="16" width="6.85546875" customWidth="1"/>
    <col min="17" max="17" width="8.85546875" customWidth="1"/>
    <col min="18" max="18" width="6.85546875" customWidth="1"/>
    <col min="19" max="19" width="8.140625" customWidth="1"/>
    <col min="21" max="21" width="9" customWidth="1"/>
    <col min="22" max="22" width="9.85546875" customWidth="1"/>
    <col min="23" max="24" width="4.7109375" customWidth="1"/>
    <col min="25" max="25" width="12.7109375" customWidth="1"/>
    <col min="26" max="28" width="15.28515625" customWidth="1"/>
    <col min="29" max="29" width="12.7109375" customWidth="1"/>
    <col min="30" max="35" width="3.42578125" customWidth="1"/>
    <col min="36" max="36" width="4.28515625" customWidth="1"/>
    <col min="37" max="37" width="3.42578125" customWidth="1"/>
    <col min="38" max="38" width="5" customWidth="1"/>
    <col min="39" max="39" width="5.140625" customWidth="1"/>
    <col min="40" max="40" width="7" customWidth="1"/>
    <col min="41" max="41" width="8.140625" customWidth="1"/>
    <col min="42" max="42" width="10.28515625" customWidth="1"/>
    <col min="43" max="43" width="8.85546875" customWidth="1"/>
    <col min="44" max="44" width="9.85546875" customWidth="1"/>
    <col min="45" max="45" width="21.140625" customWidth="1"/>
    <col min="46" max="48" width="26.7109375" customWidth="1"/>
    <col min="49" max="51" width="45.28515625" customWidth="1"/>
  </cols>
  <sheetData>
    <row r="1" spans="2:70" ht="15" customHeight="1">
      <c r="C1" s="137"/>
      <c r="D1" s="137"/>
      <c r="E1" s="137"/>
      <c r="F1" s="137"/>
      <c r="G1" s="137"/>
      <c r="H1" s="137"/>
      <c r="I1" s="138">
        <f>COUNTIF(CommunMention,"Oui")</f>
        <v>139</v>
      </c>
      <c r="J1" s="139" t="s">
        <v>244</v>
      </c>
      <c r="K1" s="140">
        <f>SUM(TotalCI)</f>
        <v>0</v>
      </c>
      <c r="L1" s="140">
        <f>SUM(TotalCM)</f>
        <v>398</v>
      </c>
      <c r="M1" s="140">
        <f>SUM(TotalTD)</f>
        <v>145</v>
      </c>
      <c r="N1" s="140">
        <f>SUM(TotalTP)</f>
        <v>265</v>
      </c>
      <c r="O1" s="140">
        <f>SUM(TotalProjetEncadrement)</f>
        <v>0</v>
      </c>
      <c r="P1" s="140"/>
      <c r="Q1" s="137"/>
      <c r="R1" s="141">
        <f>SUM(VolumeHoraire)</f>
        <v>780</v>
      </c>
      <c r="S1" s="142">
        <f>SUM(TotalProjetAutonomie)</f>
        <v>328</v>
      </c>
      <c r="T1" s="142"/>
      <c r="U1" s="142">
        <f>SUM(TotalStage)</f>
        <v>910</v>
      </c>
      <c r="V1" s="142">
        <f>SUM(TotalTutorat)</f>
        <v>0</v>
      </c>
      <c r="Y1" s="143">
        <f>SUM(ECTS)</f>
        <v>120</v>
      </c>
      <c r="Z1" s="142"/>
      <c r="AA1" s="142"/>
      <c r="AB1" s="142"/>
      <c r="AD1" s="118">
        <f>COUNTIF(NombreExpression,"x")</f>
        <v>0</v>
      </c>
      <c r="AE1" s="118">
        <f>COUNTIF(NombreTEDS,"x")</f>
        <v>0</v>
      </c>
      <c r="AF1" s="118">
        <f>COUNTIF(NombreMTU,"x")</f>
        <v>0</v>
      </c>
      <c r="AG1" s="118">
        <f>COUNTIF(NombreProfessionnelle,"x")</f>
        <v>0</v>
      </c>
      <c r="AH1" s="118">
        <f>COUNTIF(NombreInternationale,"x")</f>
        <v>0</v>
      </c>
      <c r="AI1" s="118">
        <f>COUNTIF(NombreNumerique,"x")</f>
        <v>0</v>
      </c>
      <c r="AJ1" s="118">
        <f>COUNTIF(NombreInformationnelle,"x")</f>
        <v>0</v>
      </c>
      <c r="AK1" s="118">
        <f>COUNTIF(NombreVSS,"x")</f>
        <v>0</v>
      </c>
      <c r="AL1" s="118">
        <f>COUNTIF(NombreInternationaleM,"x")</f>
        <v>10</v>
      </c>
      <c r="AM1" s="118">
        <f t="array" ref="AM1">COUNTIF(NombreProfessionnelleM,"x")</f>
        <v>8</v>
      </c>
      <c r="AN1" s="118">
        <f>COUNTIF(NombreRechercheM,"x")</f>
        <v>8</v>
      </c>
      <c r="AO1" s="118">
        <f>COUNTIF(NombreCollab,"x")</f>
        <v>13</v>
      </c>
      <c r="AQ1" s="138">
        <f>SUM(TotalDistanciel)</f>
        <v>0</v>
      </c>
      <c r="AR1" s="138">
        <f>SUM(TotalDistanciel)</f>
        <v>0</v>
      </c>
    </row>
    <row r="2" spans="2:70" ht="30.75" customHeight="1">
      <c r="B2" s="144"/>
      <c r="C2" s="319" t="s">
        <v>245</v>
      </c>
      <c r="D2" s="319"/>
      <c r="E2" s="319"/>
      <c r="F2" s="319"/>
      <c r="G2" s="319"/>
      <c r="H2" s="320" t="s">
        <v>246</v>
      </c>
      <c r="I2" s="320"/>
      <c r="J2" s="320"/>
      <c r="K2" s="320"/>
      <c r="L2" s="320"/>
      <c r="M2" s="320"/>
      <c r="N2" s="320"/>
      <c r="O2" s="320"/>
      <c r="P2" s="320"/>
      <c r="Q2" s="320"/>
      <c r="R2" s="320"/>
      <c r="S2" s="321" t="s">
        <v>247</v>
      </c>
      <c r="T2" s="321"/>
      <c r="U2" s="321"/>
      <c r="V2" s="321"/>
      <c r="W2" s="322" t="s">
        <v>248</v>
      </c>
      <c r="X2" s="322"/>
      <c r="Y2" s="322"/>
      <c r="Z2" s="322"/>
      <c r="AA2" s="322"/>
      <c r="AB2" s="146" t="s">
        <v>249</v>
      </c>
      <c r="AC2" s="147"/>
      <c r="AD2" s="301" t="s">
        <v>250</v>
      </c>
      <c r="AE2" s="301"/>
      <c r="AF2" s="301"/>
      <c r="AG2" s="301"/>
      <c r="AH2" s="301"/>
      <c r="AI2" s="301"/>
      <c r="AJ2" s="301"/>
      <c r="AK2" s="301"/>
      <c r="AL2" s="301" t="s">
        <v>251</v>
      </c>
      <c r="AM2" s="301"/>
      <c r="AN2" s="301"/>
      <c r="AO2" s="301"/>
      <c r="AP2" s="305" t="s">
        <v>252</v>
      </c>
      <c r="AQ2" s="305"/>
      <c r="AR2" s="305"/>
      <c r="AS2" s="305"/>
    </row>
    <row r="3" spans="2:70" s="111" customFormat="1" ht="94.5" customHeight="1">
      <c r="B3" s="144"/>
      <c r="C3" s="319"/>
      <c r="D3" s="319"/>
      <c r="E3" s="319"/>
      <c r="F3" s="319"/>
      <c r="G3" s="319"/>
      <c r="H3" s="320"/>
      <c r="I3" s="320"/>
      <c r="J3" s="320"/>
      <c r="K3" s="320"/>
      <c r="L3" s="320"/>
      <c r="M3" s="320"/>
      <c r="N3" s="320"/>
      <c r="O3" s="320"/>
      <c r="P3" s="320"/>
      <c r="Q3" s="320"/>
      <c r="R3" s="320"/>
      <c r="S3" s="145" t="s">
        <v>253</v>
      </c>
      <c r="T3" s="306" t="s">
        <v>254</v>
      </c>
      <c r="U3" s="306"/>
      <c r="V3" s="148" t="s">
        <v>255</v>
      </c>
      <c r="W3" s="307" t="s">
        <v>256</v>
      </c>
      <c r="X3" s="307" t="s">
        <v>257</v>
      </c>
      <c r="Y3" s="308" t="s">
        <v>258</v>
      </c>
      <c r="Z3" s="308" t="s">
        <v>259</v>
      </c>
      <c r="AA3" s="308"/>
      <c r="AB3" s="308"/>
      <c r="AC3" s="309" t="s">
        <v>260</v>
      </c>
      <c r="AD3" s="301" t="s">
        <v>261</v>
      </c>
      <c r="AE3" s="301"/>
      <c r="AF3" s="301"/>
      <c r="AG3" s="301"/>
      <c r="AH3" s="301"/>
      <c r="AI3" s="301"/>
      <c r="AJ3" s="301"/>
      <c r="AK3" s="301"/>
      <c r="AL3" s="310" t="s">
        <v>262</v>
      </c>
      <c r="AM3" s="310"/>
      <c r="AN3" s="310"/>
      <c r="AO3" s="310"/>
      <c r="AP3" s="311" t="s">
        <v>263</v>
      </c>
      <c r="AQ3" s="311"/>
      <c r="AR3" s="311"/>
      <c r="AS3" s="149" t="s">
        <v>264</v>
      </c>
      <c r="BR3" s="113"/>
    </row>
    <row r="4" spans="2:70" ht="105" customHeight="1">
      <c r="B4" s="144"/>
      <c r="C4" s="150" t="s">
        <v>265</v>
      </c>
      <c r="D4" s="150" t="s">
        <v>266</v>
      </c>
      <c r="E4" s="150" t="s">
        <v>112</v>
      </c>
      <c r="F4" s="150" t="s">
        <v>267</v>
      </c>
      <c r="G4" s="151" t="s">
        <v>114</v>
      </c>
      <c r="H4" s="152" t="s">
        <v>268</v>
      </c>
      <c r="I4" s="153" t="s">
        <v>269</v>
      </c>
      <c r="J4" s="153" t="s">
        <v>270</v>
      </c>
      <c r="K4" s="154" t="s">
        <v>101</v>
      </c>
      <c r="L4" s="154" t="s">
        <v>99</v>
      </c>
      <c r="M4" s="154" t="s">
        <v>105</v>
      </c>
      <c r="N4" s="154" t="s">
        <v>107</v>
      </c>
      <c r="O4" s="155" t="s">
        <v>271</v>
      </c>
      <c r="P4" s="155" t="s">
        <v>272</v>
      </c>
      <c r="Q4" s="156" t="s">
        <v>273</v>
      </c>
      <c r="R4" s="157" t="s">
        <v>274</v>
      </c>
      <c r="S4" s="158" t="s">
        <v>275</v>
      </c>
      <c r="T4" s="158" t="s">
        <v>276</v>
      </c>
      <c r="U4" s="158" t="s">
        <v>277</v>
      </c>
      <c r="V4" s="158" t="s">
        <v>278</v>
      </c>
      <c r="W4" s="307"/>
      <c r="X4" s="307"/>
      <c r="Y4" s="308"/>
      <c r="Z4" s="159" t="s">
        <v>279</v>
      </c>
      <c r="AA4" s="160" t="s">
        <v>280</v>
      </c>
      <c r="AB4" s="160" t="s">
        <v>281</v>
      </c>
      <c r="AC4" s="309"/>
      <c r="AD4" s="161" t="s">
        <v>282</v>
      </c>
      <c r="AE4" s="161" t="s">
        <v>103</v>
      </c>
      <c r="AF4" s="161" t="s">
        <v>283</v>
      </c>
      <c r="AG4" s="161" t="s">
        <v>56</v>
      </c>
      <c r="AH4" s="162" t="s">
        <v>284</v>
      </c>
      <c r="AI4" s="162" t="s">
        <v>285</v>
      </c>
      <c r="AJ4" s="162" t="s">
        <v>286</v>
      </c>
      <c r="AK4" s="163" t="s">
        <v>287</v>
      </c>
      <c r="AL4" s="164" t="s">
        <v>284</v>
      </c>
      <c r="AM4" s="164" t="s">
        <v>56</v>
      </c>
      <c r="AN4" s="164" t="s">
        <v>288</v>
      </c>
      <c r="AO4" s="164" t="s">
        <v>72</v>
      </c>
      <c r="AP4" s="165" t="s">
        <v>289</v>
      </c>
      <c r="AQ4" s="165" t="s">
        <v>290</v>
      </c>
      <c r="AR4" s="165" t="s">
        <v>291</v>
      </c>
      <c r="AS4" s="165" t="s">
        <v>292</v>
      </c>
    </row>
    <row r="5" spans="2:70" ht="30" customHeight="1">
      <c r="B5" s="323" t="s">
        <v>293</v>
      </c>
      <c r="C5" s="324" t="s">
        <v>294</v>
      </c>
      <c r="D5" s="324"/>
      <c r="E5" s="324" t="s">
        <v>116</v>
      </c>
      <c r="F5" s="324" t="str">
        <f>VLOOKUP(E5,BCC,2,FALSE())</f>
        <v>BCC1 Analyser un  problème d'ingénierie et identifier les outils avancés du contrôle-commande et du traitement de l'information permettant d'apporter une réponse appropriée</v>
      </c>
      <c r="G5" s="325">
        <v>1</v>
      </c>
      <c r="H5" s="169" t="s">
        <v>181</v>
      </c>
      <c r="I5" s="170" t="s">
        <v>295</v>
      </c>
      <c r="J5" s="171" t="s">
        <v>296</v>
      </c>
      <c r="K5" s="172"/>
      <c r="L5" s="172">
        <v>10</v>
      </c>
      <c r="M5" s="172"/>
      <c r="N5" s="172">
        <v>8</v>
      </c>
      <c r="O5" s="172"/>
      <c r="P5" s="172"/>
      <c r="Q5" s="173">
        <f t="shared" ref="Q5:Q14" si="0">SUM(K5:O5)</f>
        <v>18</v>
      </c>
      <c r="R5" s="318">
        <f>SUM(Q5:Q14)</f>
        <v>232</v>
      </c>
      <c r="S5" s="172"/>
      <c r="T5" s="175"/>
      <c r="U5" s="175"/>
      <c r="V5" s="176"/>
      <c r="W5" s="177" t="s">
        <v>243</v>
      </c>
      <c r="X5" s="313">
        <v>8</v>
      </c>
      <c r="Y5" s="297">
        <v>8</v>
      </c>
      <c r="Z5" s="300" t="s">
        <v>297</v>
      </c>
      <c r="AA5" s="300"/>
      <c r="AB5" s="300"/>
      <c r="AC5" s="300">
        <v>3</v>
      </c>
      <c r="AD5" s="179"/>
      <c r="AE5" s="169"/>
      <c r="AF5" s="169"/>
      <c r="AG5" s="179"/>
      <c r="AH5" s="172"/>
      <c r="AI5" s="172"/>
      <c r="AJ5" s="172"/>
      <c r="AK5" s="172"/>
      <c r="AL5" s="179"/>
      <c r="AM5" s="169"/>
      <c r="AN5" s="169"/>
      <c r="AO5" s="179"/>
      <c r="AP5" s="180">
        <f>Q5</f>
        <v>18</v>
      </c>
      <c r="AQ5" s="180">
        <v>0</v>
      </c>
      <c r="AR5" s="180">
        <v>0</v>
      </c>
      <c r="AS5" s="98"/>
    </row>
    <row r="6" spans="2:70" ht="30" customHeight="1">
      <c r="B6" s="323"/>
      <c r="C6" s="324"/>
      <c r="D6" s="324"/>
      <c r="E6" s="324"/>
      <c r="F6" s="324"/>
      <c r="G6" s="325"/>
      <c r="H6" s="169" t="s">
        <v>182</v>
      </c>
      <c r="I6" s="170" t="s">
        <v>295</v>
      </c>
      <c r="J6" s="171" t="s">
        <v>296</v>
      </c>
      <c r="K6" s="172"/>
      <c r="L6" s="172">
        <v>8</v>
      </c>
      <c r="M6" s="172"/>
      <c r="N6" s="172">
        <v>8</v>
      </c>
      <c r="O6" s="172"/>
      <c r="P6" s="172"/>
      <c r="Q6" s="173">
        <f t="shared" si="0"/>
        <v>16</v>
      </c>
      <c r="R6" s="318"/>
      <c r="S6" s="172"/>
      <c r="T6" s="175"/>
      <c r="U6" s="175"/>
      <c r="V6" s="176"/>
      <c r="W6" s="177"/>
      <c r="X6" s="313"/>
      <c r="Y6" s="297"/>
      <c r="Z6" s="300"/>
      <c r="AA6" s="300"/>
      <c r="AB6" s="300"/>
      <c r="AC6" s="300"/>
      <c r="AD6" s="179"/>
      <c r="AE6" s="169"/>
      <c r="AF6" s="169"/>
      <c r="AG6" s="179"/>
      <c r="AH6" s="172"/>
      <c r="AI6" s="172"/>
      <c r="AJ6" s="172"/>
      <c r="AK6" s="172"/>
      <c r="AL6" s="179"/>
      <c r="AM6" s="169"/>
      <c r="AN6" s="169"/>
      <c r="AO6" s="179"/>
      <c r="AP6" s="180"/>
      <c r="AQ6" s="180"/>
      <c r="AR6" s="180"/>
      <c r="AS6" s="98"/>
    </row>
    <row r="7" spans="2:70" ht="25.5">
      <c r="B7" s="323"/>
      <c r="C7" s="324"/>
      <c r="D7" s="324"/>
      <c r="E7" s="324"/>
      <c r="F7" s="324"/>
      <c r="G7" s="325"/>
      <c r="H7" s="169" t="s">
        <v>183</v>
      </c>
      <c r="I7" s="170" t="s">
        <v>295</v>
      </c>
      <c r="J7" s="171" t="s">
        <v>296</v>
      </c>
      <c r="K7" s="181"/>
      <c r="L7" s="181">
        <v>10</v>
      </c>
      <c r="M7" s="181">
        <v>4</v>
      </c>
      <c r="N7" s="181">
        <v>12</v>
      </c>
      <c r="O7" s="181"/>
      <c r="P7" s="181"/>
      <c r="Q7" s="173">
        <f t="shared" si="0"/>
        <v>26</v>
      </c>
      <c r="R7" s="318"/>
      <c r="S7" s="181"/>
      <c r="T7" s="182"/>
      <c r="U7" s="182"/>
      <c r="V7" s="183"/>
      <c r="W7" s="177"/>
      <c r="X7" s="313"/>
      <c r="Y7" s="297"/>
      <c r="Z7" s="178" t="s">
        <v>298</v>
      </c>
      <c r="AA7" s="178"/>
      <c r="AB7" s="300"/>
      <c r="AC7" s="178">
        <v>3</v>
      </c>
      <c r="AD7" s="169"/>
      <c r="AE7" s="169"/>
      <c r="AF7" s="169"/>
      <c r="AG7" s="169"/>
      <c r="AH7" s="181"/>
      <c r="AI7" s="181"/>
      <c r="AJ7" s="181"/>
      <c r="AK7" s="181"/>
      <c r="AL7" s="169"/>
      <c r="AM7" s="169"/>
      <c r="AN7" s="169"/>
      <c r="AO7" s="169"/>
      <c r="AP7" s="180">
        <f t="shared" ref="AP7:AP14" si="1">Q7</f>
        <v>26</v>
      </c>
      <c r="AQ7" s="180">
        <v>0</v>
      </c>
      <c r="AR7" s="180">
        <v>0</v>
      </c>
      <c r="AS7" s="98"/>
    </row>
    <row r="8" spans="2:70" ht="25.5">
      <c r="B8" s="323"/>
      <c r="C8" s="324"/>
      <c r="D8" s="324"/>
      <c r="E8" s="324"/>
      <c r="F8" s="324"/>
      <c r="G8" s="325"/>
      <c r="H8" s="169" t="s">
        <v>184</v>
      </c>
      <c r="I8" s="170" t="s">
        <v>295</v>
      </c>
      <c r="J8" s="171" t="s">
        <v>296</v>
      </c>
      <c r="K8" s="175"/>
      <c r="L8" s="175">
        <v>10</v>
      </c>
      <c r="M8" s="175">
        <v>6</v>
      </c>
      <c r="N8" s="175">
        <v>8</v>
      </c>
      <c r="O8" s="175"/>
      <c r="P8" s="175"/>
      <c r="Q8" s="173">
        <f t="shared" si="0"/>
        <v>24</v>
      </c>
      <c r="R8" s="318"/>
      <c r="S8" s="175"/>
      <c r="T8" s="184"/>
      <c r="U8" s="184"/>
      <c r="V8" s="185"/>
      <c r="W8" s="177"/>
      <c r="X8" s="313"/>
      <c r="Y8" s="297"/>
      <c r="Z8" s="178" t="s">
        <v>298</v>
      </c>
      <c r="AA8" s="178"/>
      <c r="AB8" s="300"/>
      <c r="AC8" s="178">
        <v>2</v>
      </c>
      <c r="AD8" s="102"/>
      <c r="AE8" s="73"/>
      <c r="AF8" s="73"/>
      <c r="AG8" s="73"/>
      <c r="AH8" s="186"/>
      <c r="AI8" s="186"/>
      <c r="AJ8" s="186"/>
      <c r="AK8" s="98"/>
      <c r="AL8" s="73"/>
      <c r="AM8" s="73"/>
      <c r="AN8" s="102"/>
      <c r="AO8" s="73"/>
      <c r="AP8" s="180">
        <f t="shared" si="1"/>
        <v>24</v>
      </c>
      <c r="AQ8" s="180">
        <v>0</v>
      </c>
      <c r="AR8" s="180">
        <v>0</v>
      </c>
      <c r="AS8" s="98"/>
    </row>
    <row r="9" spans="2:70" ht="30" customHeight="1">
      <c r="B9" s="323"/>
      <c r="C9" s="324"/>
      <c r="D9" s="324"/>
      <c r="E9" s="324"/>
      <c r="F9" s="324"/>
      <c r="G9" s="325"/>
      <c r="H9" s="169" t="s">
        <v>299</v>
      </c>
      <c r="I9" s="170" t="s">
        <v>295</v>
      </c>
      <c r="J9" s="171" t="s">
        <v>296</v>
      </c>
      <c r="K9" s="175"/>
      <c r="L9" s="175">
        <v>10</v>
      </c>
      <c r="M9" s="175">
        <v>4</v>
      </c>
      <c r="N9" s="175">
        <v>8</v>
      </c>
      <c r="O9" s="175"/>
      <c r="P9" s="175"/>
      <c r="Q9" s="173">
        <f t="shared" si="0"/>
        <v>22</v>
      </c>
      <c r="R9" s="318"/>
      <c r="S9" s="175"/>
      <c r="T9" s="184"/>
      <c r="U9" s="184"/>
      <c r="V9" s="185"/>
      <c r="W9" s="177"/>
      <c r="X9" s="313"/>
      <c r="Y9" s="297"/>
      <c r="Z9" s="178" t="s">
        <v>298</v>
      </c>
      <c r="AA9" s="178"/>
      <c r="AB9" s="300"/>
      <c r="AC9" s="178">
        <v>2</v>
      </c>
      <c r="AD9" s="102"/>
      <c r="AE9" s="73"/>
      <c r="AF9" s="73"/>
      <c r="AG9" s="73"/>
      <c r="AH9" s="186"/>
      <c r="AI9" s="186"/>
      <c r="AJ9" s="186"/>
      <c r="AK9" s="98"/>
      <c r="AL9" s="73"/>
      <c r="AM9" s="73"/>
      <c r="AN9" s="102"/>
      <c r="AO9" s="73"/>
      <c r="AP9" s="180">
        <f t="shared" si="1"/>
        <v>22</v>
      </c>
      <c r="AQ9" s="180">
        <v>0</v>
      </c>
      <c r="AR9" s="180">
        <v>0</v>
      </c>
      <c r="AS9" s="98"/>
    </row>
    <row r="10" spans="2:70" ht="30" customHeight="1">
      <c r="B10" s="323"/>
      <c r="C10" s="324"/>
      <c r="D10" s="324"/>
      <c r="E10" s="324"/>
      <c r="F10" s="324"/>
      <c r="G10" s="325"/>
      <c r="H10" s="169" t="s">
        <v>186</v>
      </c>
      <c r="I10" s="170" t="s">
        <v>295</v>
      </c>
      <c r="J10" s="171" t="s">
        <v>296</v>
      </c>
      <c r="K10" s="175"/>
      <c r="L10" s="175">
        <v>10</v>
      </c>
      <c r="M10" s="175">
        <v>8</v>
      </c>
      <c r="N10" s="175">
        <v>12</v>
      </c>
      <c r="O10" s="175"/>
      <c r="P10" s="175"/>
      <c r="Q10" s="173">
        <f t="shared" si="0"/>
        <v>30</v>
      </c>
      <c r="R10" s="318"/>
      <c r="S10" s="175"/>
      <c r="T10" s="184"/>
      <c r="U10" s="184"/>
      <c r="V10" s="185"/>
      <c r="W10" s="177" t="s">
        <v>243</v>
      </c>
      <c r="X10" s="313"/>
      <c r="Y10" s="297"/>
      <c r="Z10" s="178" t="s">
        <v>298</v>
      </c>
      <c r="AA10" s="178"/>
      <c r="AB10" s="300"/>
      <c r="AC10" s="178">
        <v>2</v>
      </c>
      <c r="AD10" s="102"/>
      <c r="AE10" s="73"/>
      <c r="AF10" s="73"/>
      <c r="AG10" s="73"/>
      <c r="AH10" s="186"/>
      <c r="AI10" s="186"/>
      <c r="AJ10" s="186"/>
      <c r="AK10" s="98"/>
      <c r="AL10" s="73"/>
      <c r="AM10" s="73"/>
      <c r="AN10" s="102"/>
      <c r="AO10" s="73"/>
      <c r="AP10" s="180">
        <f t="shared" si="1"/>
        <v>30</v>
      </c>
      <c r="AQ10" s="180">
        <v>0</v>
      </c>
      <c r="AR10" s="180">
        <v>0</v>
      </c>
      <c r="AS10" s="98"/>
    </row>
    <row r="11" spans="2:70" ht="30" customHeight="1">
      <c r="B11" s="323"/>
      <c r="C11" s="324"/>
      <c r="D11" s="324"/>
      <c r="E11" s="324"/>
      <c r="F11" s="324"/>
      <c r="G11" s="325"/>
      <c r="H11" s="169" t="s">
        <v>187</v>
      </c>
      <c r="I11" s="170" t="s">
        <v>295</v>
      </c>
      <c r="J11" s="171" t="s">
        <v>296</v>
      </c>
      <c r="K11" s="175"/>
      <c r="L11" s="175">
        <v>12</v>
      </c>
      <c r="M11" s="175">
        <v>8</v>
      </c>
      <c r="N11" s="175">
        <v>8</v>
      </c>
      <c r="O11" s="175"/>
      <c r="P11" s="175"/>
      <c r="Q11" s="173">
        <f t="shared" si="0"/>
        <v>28</v>
      </c>
      <c r="R11" s="318"/>
      <c r="S11" s="175"/>
      <c r="T11" s="184"/>
      <c r="U11" s="184"/>
      <c r="V11" s="185"/>
      <c r="W11" s="177"/>
      <c r="X11" s="313"/>
      <c r="Y11" s="297"/>
      <c r="Z11" s="178" t="s">
        <v>298</v>
      </c>
      <c r="AA11" s="178"/>
      <c r="AB11" s="300"/>
      <c r="AC11" s="178">
        <v>2</v>
      </c>
      <c r="AD11" s="102"/>
      <c r="AE11" s="73"/>
      <c r="AF11" s="73"/>
      <c r="AG11" s="73"/>
      <c r="AH11" s="186"/>
      <c r="AI11" s="186"/>
      <c r="AJ11" s="186"/>
      <c r="AK11" s="98"/>
      <c r="AL11" s="73"/>
      <c r="AM11" s="73"/>
      <c r="AN11" s="102"/>
      <c r="AO11" s="73"/>
      <c r="AP11" s="180">
        <f t="shared" si="1"/>
        <v>28</v>
      </c>
      <c r="AQ11" s="180">
        <v>0</v>
      </c>
      <c r="AR11" s="180">
        <v>0</v>
      </c>
      <c r="AS11" s="187"/>
    </row>
    <row r="12" spans="2:70" ht="30" customHeight="1">
      <c r="B12" s="323"/>
      <c r="C12" s="324"/>
      <c r="D12" s="324"/>
      <c r="E12" s="324"/>
      <c r="F12" s="324"/>
      <c r="G12" s="325"/>
      <c r="H12" s="169" t="s">
        <v>188</v>
      </c>
      <c r="I12" s="170" t="s">
        <v>295</v>
      </c>
      <c r="J12" s="171" t="s">
        <v>296</v>
      </c>
      <c r="K12" s="172"/>
      <c r="L12" s="172">
        <v>12</v>
      </c>
      <c r="M12" s="172">
        <v>8</v>
      </c>
      <c r="N12" s="172">
        <v>8</v>
      </c>
      <c r="O12" s="172"/>
      <c r="P12" s="172"/>
      <c r="Q12" s="173">
        <f t="shared" si="0"/>
        <v>28</v>
      </c>
      <c r="R12" s="318"/>
      <c r="S12" s="172"/>
      <c r="T12" s="184"/>
      <c r="U12" s="184"/>
      <c r="V12" s="185"/>
      <c r="W12" s="177"/>
      <c r="X12" s="313"/>
      <c r="Y12" s="297"/>
      <c r="Z12" s="178" t="s">
        <v>298</v>
      </c>
      <c r="AA12" s="178"/>
      <c r="AB12" s="300"/>
      <c r="AC12" s="178">
        <v>2</v>
      </c>
      <c r="AD12" s="179"/>
      <c r="AE12" s="169"/>
      <c r="AF12" s="169"/>
      <c r="AG12" s="179"/>
      <c r="AH12" s="172"/>
      <c r="AI12" s="172"/>
      <c r="AJ12" s="172"/>
      <c r="AK12" s="172"/>
      <c r="AL12" s="179"/>
      <c r="AM12" s="169"/>
      <c r="AN12" s="169"/>
      <c r="AO12" s="179"/>
      <c r="AP12" s="180">
        <f t="shared" si="1"/>
        <v>28</v>
      </c>
      <c r="AQ12" s="180">
        <v>0</v>
      </c>
      <c r="AR12" s="180">
        <v>0</v>
      </c>
      <c r="AS12" s="73"/>
    </row>
    <row r="13" spans="2:70" ht="30" customHeight="1">
      <c r="B13" s="323"/>
      <c r="C13" s="324"/>
      <c r="D13" s="324"/>
      <c r="E13" s="324"/>
      <c r="F13" s="324"/>
      <c r="G13" s="325"/>
      <c r="H13" s="169" t="s">
        <v>189</v>
      </c>
      <c r="I13" s="170" t="s">
        <v>295</v>
      </c>
      <c r="J13" s="171" t="s">
        <v>296</v>
      </c>
      <c r="K13" s="181"/>
      <c r="L13" s="181">
        <v>12</v>
      </c>
      <c r="M13" s="181">
        <v>8</v>
      </c>
      <c r="N13" s="181"/>
      <c r="O13" s="181"/>
      <c r="P13" s="181"/>
      <c r="Q13" s="173">
        <f t="shared" si="0"/>
        <v>20</v>
      </c>
      <c r="R13" s="318"/>
      <c r="S13" s="172"/>
      <c r="T13" s="184"/>
      <c r="U13" s="184"/>
      <c r="V13" s="185"/>
      <c r="W13" s="177"/>
      <c r="X13" s="313"/>
      <c r="Y13" s="297"/>
      <c r="Z13" s="178" t="s">
        <v>298</v>
      </c>
      <c r="AA13" s="178"/>
      <c r="AB13" s="300"/>
      <c r="AC13" s="178">
        <v>2</v>
      </c>
      <c r="AD13" s="179"/>
      <c r="AE13" s="169"/>
      <c r="AF13" s="169"/>
      <c r="AG13" s="179"/>
      <c r="AH13" s="172"/>
      <c r="AI13" s="172"/>
      <c r="AJ13" s="172"/>
      <c r="AK13" s="172"/>
      <c r="AL13" s="179"/>
      <c r="AM13" s="169"/>
      <c r="AN13" s="169"/>
      <c r="AO13" s="179"/>
      <c r="AP13" s="180">
        <f t="shared" si="1"/>
        <v>20</v>
      </c>
      <c r="AQ13" s="180">
        <v>0</v>
      </c>
      <c r="AR13" s="180">
        <v>0</v>
      </c>
      <c r="AS13" s="186"/>
    </row>
    <row r="14" spans="2:70" ht="30" customHeight="1">
      <c r="B14" s="323"/>
      <c r="C14" s="324"/>
      <c r="D14" s="324"/>
      <c r="E14" s="324"/>
      <c r="F14" s="324"/>
      <c r="G14" s="325"/>
      <c r="H14" s="169" t="s">
        <v>196</v>
      </c>
      <c r="I14" s="170" t="s">
        <v>295</v>
      </c>
      <c r="J14" s="171" t="s">
        <v>300</v>
      </c>
      <c r="K14" s="181"/>
      <c r="L14" s="181">
        <v>4</v>
      </c>
      <c r="M14" s="181">
        <v>6</v>
      </c>
      <c r="N14" s="181">
        <v>10</v>
      </c>
      <c r="O14" s="181"/>
      <c r="P14" s="181"/>
      <c r="Q14" s="173">
        <f t="shared" si="0"/>
        <v>20</v>
      </c>
      <c r="R14" s="318"/>
      <c r="S14" s="181">
        <v>40</v>
      </c>
      <c r="T14" s="182"/>
      <c r="U14" s="182"/>
      <c r="V14" s="182"/>
      <c r="W14" s="177"/>
      <c r="X14" s="313"/>
      <c r="Y14" s="297"/>
      <c r="Z14" s="178" t="s">
        <v>301</v>
      </c>
      <c r="AA14" s="188"/>
      <c r="AB14" s="300"/>
      <c r="AC14" s="179">
        <v>2</v>
      </c>
      <c r="AD14" s="169"/>
      <c r="AE14" s="169"/>
      <c r="AF14" s="169"/>
      <c r="AG14" s="169"/>
      <c r="AH14" s="181"/>
      <c r="AI14" s="181"/>
      <c r="AJ14" s="181"/>
      <c r="AK14" s="181"/>
      <c r="AL14" s="169"/>
      <c r="AM14" s="169"/>
      <c r="AN14" s="169"/>
      <c r="AO14" s="169" t="s">
        <v>147</v>
      </c>
      <c r="AP14" s="180">
        <f t="shared" si="1"/>
        <v>20</v>
      </c>
      <c r="AQ14" s="180">
        <v>0</v>
      </c>
      <c r="AR14" s="180">
        <v>0</v>
      </c>
      <c r="AS14" s="186"/>
    </row>
    <row r="15" spans="2:70" s="189" customFormat="1" ht="21" customHeight="1">
      <c r="B15" s="190"/>
      <c r="C15" s="327" t="s">
        <v>302</v>
      </c>
      <c r="D15" s="327"/>
      <c r="E15" s="327"/>
      <c r="F15" s="327"/>
      <c r="G15" s="327"/>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1"/>
      <c r="AR15" s="191"/>
      <c r="AS15" s="191"/>
    </row>
    <row r="16" spans="2:70" ht="30" customHeight="1">
      <c r="B16" s="323" t="s">
        <v>293</v>
      </c>
      <c r="C16" s="324" t="s">
        <v>303</v>
      </c>
      <c r="D16" s="324"/>
      <c r="E16" s="324" t="s">
        <v>122</v>
      </c>
      <c r="F16" s="324" t="str">
        <f>VLOOKUP(E16,BCC,2,FALSE())</f>
        <v>BCC2 Répondre à une problématique industrielle et de recherche  à partir d'un usage judicieux des outils avancés du contrôle-commande et du traitement de l'information</v>
      </c>
      <c r="G16" s="325">
        <v>1</v>
      </c>
      <c r="H16" s="169" t="s">
        <v>181</v>
      </c>
      <c r="I16" s="170" t="s">
        <v>295</v>
      </c>
      <c r="J16" s="171" t="s">
        <v>296</v>
      </c>
      <c r="K16" s="179"/>
      <c r="L16" s="192"/>
      <c r="M16" s="192"/>
      <c r="N16" s="192"/>
      <c r="O16" s="192"/>
      <c r="P16" s="192"/>
      <c r="Q16" s="193">
        <f>SUM(K15:O15)</f>
        <v>0</v>
      </c>
      <c r="R16" s="318">
        <f>SUM(Q17:Q25)</f>
        <v>0</v>
      </c>
      <c r="S16" s="179"/>
      <c r="T16" s="182"/>
      <c r="U16" s="182"/>
      <c r="V16" s="182"/>
      <c r="W16" s="177"/>
      <c r="X16" s="313">
        <v>8</v>
      </c>
      <c r="Y16" s="299">
        <v>8</v>
      </c>
      <c r="Z16" s="298" t="s">
        <v>297</v>
      </c>
      <c r="AA16" s="298"/>
      <c r="AB16" s="300"/>
      <c r="AC16" s="312"/>
      <c r="AD16" s="179"/>
      <c r="AE16" s="169"/>
      <c r="AF16" s="169"/>
      <c r="AG16" s="179"/>
      <c r="AH16" s="179"/>
      <c r="AI16" s="179"/>
      <c r="AJ16" s="179"/>
      <c r="AK16" s="179"/>
      <c r="AL16" s="179"/>
      <c r="AM16" s="169"/>
      <c r="AN16" s="169"/>
      <c r="AO16" s="179"/>
      <c r="AP16" s="182">
        <f>Q17</f>
        <v>0</v>
      </c>
      <c r="AQ16" s="182">
        <v>0</v>
      </c>
      <c r="AR16" s="182">
        <v>0</v>
      </c>
      <c r="AS16" s="182"/>
    </row>
    <row r="17" spans="2:45" ht="30" customHeight="1">
      <c r="B17" s="323"/>
      <c r="C17" s="324"/>
      <c r="D17" s="324"/>
      <c r="E17" s="324"/>
      <c r="F17" s="324"/>
      <c r="G17" s="325"/>
      <c r="H17" s="169" t="s">
        <v>182</v>
      </c>
      <c r="I17" s="170" t="s">
        <v>295</v>
      </c>
      <c r="J17" s="171" t="s">
        <v>296</v>
      </c>
      <c r="K17" s="172"/>
      <c r="L17" s="197"/>
      <c r="M17" s="197"/>
      <c r="N17" s="197"/>
      <c r="O17" s="197"/>
      <c r="P17" s="197"/>
      <c r="Q17" s="193">
        <f>SUM(K16:O16)</f>
        <v>0</v>
      </c>
      <c r="R17" s="318"/>
      <c r="S17" s="172"/>
      <c r="T17" s="182"/>
      <c r="U17" s="182"/>
      <c r="V17" s="183"/>
      <c r="W17" s="177"/>
      <c r="X17" s="313"/>
      <c r="Y17" s="299"/>
      <c r="Z17" s="298"/>
      <c r="AA17" s="298"/>
      <c r="AB17" s="300"/>
      <c r="AC17" s="312"/>
      <c r="AD17" s="179"/>
      <c r="AE17" s="169"/>
      <c r="AF17" s="169"/>
      <c r="AG17" s="179"/>
      <c r="AH17" s="172"/>
      <c r="AI17" s="172"/>
      <c r="AJ17" s="172"/>
      <c r="AK17" s="172"/>
      <c r="AL17" s="179"/>
      <c r="AM17" s="169"/>
      <c r="AN17" s="169"/>
      <c r="AO17" s="179"/>
      <c r="AP17" s="182"/>
      <c r="AQ17" s="176"/>
      <c r="AR17" s="176"/>
      <c r="AS17" s="198"/>
    </row>
    <row r="18" spans="2:45" ht="25.5">
      <c r="B18" s="323"/>
      <c r="C18" s="324"/>
      <c r="D18" s="324"/>
      <c r="E18" s="324"/>
      <c r="F18" s="324"/>
      <c r="G18" s="325"/>
      <c r="H18" s="169" t="s">
        <v>183</v>
      </c>
      <c r="I18" s="170" t="s">
        <v>295</v>
      </c>
      <c r="J18" s="171" t="s">
        <v>296</v>
      </c>
      <c r="K18" s="181"/>
      <c r="L18" s="199"/>
      <c r="M18" s="199"/>
      <c r="N18" s="199"/>
      <c r="O18" s="199"/>
      <c r="P18" s="199"/>
      <c r="Q18" s="193">
        <f t="shared" ref="Q18:Q25" si="2">SUM(K18:O18)</f>
        <v>0</v>
      </c>
      <c r="R18" s="318"/>
      <c r="S18" s="181"/>
      <c r="T18" s="182"/>
      <c r="U18" s="182"/>
      <c r="V18" s="183"/>
      <c r="W18" s="177"/>
      <c r="X18" s="313"/>
      <c r="Y18" s="299"/>
      <c r="Z18" s="195" t="s">
        <v>298</v>
      </c>
      <c r="AA18" s="195"/>
      <c r="AB18" s="300"/>
      <c r="AC18" s="312"/>
      <c r="AD18" s="169"/>
      <c r="AE18" s="169"/>
      <c r="AF18" s="169"/>
      <c r="AG18" s="169"/>
      <c r="AH18" s="181"/>
      <c r="AI18" s="181"/>
      <c r="AJ18" s="181"/>
      <c r="AK18" s="181"/>
      <c r="AL18" s="169"/>
      <c r="AM18" s="169"/>
      <c r="AN18" s="169"/>
      <c r="AO18" s="169"/>
      <c r="AP18" s="182">
        <f t="shared" ref="AP18:AP25" si="3">Q18</f>
        <v>0</v>
      </c>
      <c r="AQ18" s="176">
        <v>0</v>
      </c>
      <c r="AR18" s="176">
        <v>0</v>
      </c>
      <c r="AS18" s="175"/>
    </row>
    <row r="19" spans="2:45" ht="25.5">
      <c r="B19" s="323"/>
      <c r="C19" s="324"/>
      <c r="D19" s="324"/>
      <c r="E19" s="324"/>
      <c r="F19" s="324"/>
      <c r="G19" s="325"/>
      <c r="H19" s="169" t="s">
        <v>184</v>
      </c>
      <c r="I19" s="170" t="s">
        <v>295</v>
      </c>
      <c r="J19" s="171" t="s">
        <v>296</v>
      </c>
      <c r="K19" s="175"/>
      <c r="L19" s="200"/>
      <c r="M19" s="200"/>
      <c r="N19" s="200"/>
      <c r="O19" s="200"/>
      <c r="P19" s="200"/>
      <c r="Q19" s="193">
        <f t="shared" si="2"/>
        <v>0</v>
      </c>
      <c r="R19" s="318"/>
      <c r="S19" s="175"/>
      <c r="T19" s="184"/>
      <c r="U19" s="184"/>
      <c r="V19" s="185"/>
      <c r="W19" s="177"/>
      <c r="X19" s="313"/>
      <c r="Y19" s="299"/>
      <c r="Z19" s="195" t="s">
        <v>298</v>
      </c>
      <c r="AA19" s="195"/>
      <c r="AB19" s="300"/>
      <c r="AC19" s="312"/>
      <c r="AD19" s="182"/>
      <c r="AE19" s="182"/>
      <c r="AF19" s="182"/>
      <c r="AG19" s="182"/>
      <c r="AH19" s="175"/>
      <c r="AI19" s="175"/>
      <c r="AJ19" s="175"/>
      <c r="AK19" s="175"/>
      <c r="AL19" s="182"/>
      <c r="AM19" s="182"/>
      <c r="AN19" s="182"/>
      <c r="AO19" s="182"/>
      <c r="AP19" s="182">
        <f t="shared" si="3"/>
        <v>0</v>
      </c>
      <c r="AQ19" s="176">
        <v>0</v>
      </c>
      <c r="AR19" s="176">
        <v>0</v>
      </c>
      <c r="AS19" s="175"/>
    </row>
    <row r="20" spans="2:45" ht="25.5">
      <c r="B20" s="323"/>
      <c r="C20" s="324"/>
      <c r="D20" s="324"/>
      <c r="E20" s="324"/>
      <c r="F20" s="324"/>
      <c r="G20" s="325"/>
      <c r="H20" s="169" t="s">
        <v>299</v>
      </c>
      <c r="I20" s="170" t="s">
        <v>295</v>
      </c>
      <c r="J20" s="171" t="s">
        <v>296</v>
      </c>
      <c r="K20" s="175"/>
      <c r="L20" s="200"/>
      <c r="M20" s="200"/>
      <c r="N20" s="200"/>
      <c r="O20" s="200"/>
      <c r="P20" s="200"/>
      <c r="Q20" s="193">
        <f t="shared" si="2"/>
        <v>0</v>
      </c>
      <c r="R20" s="318"/>
      <c r="S20" s="175"/>
      <c r="T20" s="184"/>
      <c r="U20" s="184"/>
      <c r="V20" s="185"/>
      <c r="W20" s="177"/>
      <c r="X20" s="313"/>
      <c r="Y20" s="299"/>
      <c r="Z20" s="195" t="s">
        <v>298</v>
      </c>
      <c r="AA20" s="195"/>
      <c r="AB20" s="300"/>
      <c r="AC20" s="312"/>
      <c r="AD20" s="182"/>
      <c r="AE20" s="182"/>
      <c r="AF20" s="182"/>
      <c r="AG20" s="182"/>
      <c r="AH20" s="175"/>
      <c r="AI20" s="175"/>
      <c r="AJ20" s="175"/>
      <c r="AK20" s="175"/>
      <c r="AL20" s="182"/>
      <c r="AM20" s="182"/>
      <c r="AN20" s="182"/>
      <c r="AO20" s="182"/>
      <c r="AP20" s="182">
        <f t="shared" si="3"/>
        <v>0</v>
      </c>
      <c r="AQ20" s="176">
        <v>0</v>
      </c>
      <c r="AR20" s="176">
        <v>0</v>
      </c>
      <c r="AS20" s="175"/>
    </row>
    <row r="21" spans="2:45" ht="25.5">
      <c r="B21" s="323"/>
      <c r="C21" s="324"/>
      <c r="D21" s="324"/>
      <c r="E21" s="324"/>
      <c r="F21" s="324"/>
      <c r="G21" s="325"/>
      <c r="H21" s="169" t="s">
        <v>186</v>
      </c>
      <c r="I21" s="170" t="s">
        <v>295</v>
      </c>
      <c r="J21" s="171" t="s">
        <v>296</v>
      </c>
      <c r="K21" s="175"/>
      <c r="L21" s="200"/>
      <c r="M21" s="200"/>
      <c r="N21" s="200"/>
      <c r="O21" s="200"/>
      <c r="P21" s="200"/>
      <c r="Q21" s="193">
        <f t="shared" si="2"/>
        <v>0</v>
      </c>
      <c r="R21" s="318"/>
      <c r="S21" s="175"/>
      <c r="T21" s="184"/>
      <c r="U21" s="184"/>
      <c r="V21" s="185"/>
      <c r="W21" s="177"/>
      <c r="X21" s="313"/>
      <c r="Y21" s="299"/>
      <c r="Z21" s="195" t="s">
        <v>298</v>
      </c>
      <c r="AA21" s="195"/>
      <c r="AB21" s="300"/>
      <c r="AC21" s="312"/>
      <c r="AD21" s="182"/>
      <c r="AE21" s="182"/>
      <c r="AF21" s="182"/>
      <c r="AG21" s="182"/>
      <c r="AH21" s="175"/>
      <c r="AI21" s="175"/>
      <c r="AJ21" s="175"/>
      <c r="AK21" s="175"/>
      <c r="AL21" s="182"/>
      <c r="AM21" s="182"/>
      <c r="AN21" s="182"/>
      <c r="AO21" s="182"/>
      <c r="AP21" s="182">
        <f t="shared" si="3"/>
        <v>0</v>
      </c>
      <c r="AQ21" s="176">
        <v>0</v>
      </c>
      <c r="AR21" s="176">
        <v>0</v>
      </c>
      <c r="AS21" s="175"/>
    </row>
    <row r="22" spans="2:45" ht="30" customHeight="1">
      <c r="B22" s="323"/>
      <c r="C22" s="324"/>
      <c r="D22" s="324"/>
      <c r="E22" s="324"/>
      <c r="F22" s="324"/>
      <c r="G22" s="325"/>
      <c r="H22" s="169" t="s">
        <v>187</v>
      </c>
      <c r="I22" s="170" t="s">
        <v>295</v>
      </c>
      <c r="J22" s="171" t="s">
        <v>296</v>
      </c>
      <c r="K22" s="175"/>
      <c r="L22" s="200"/>
      <c r="M22" s="200"/>
      <c r="N22" s="200"/>
      <c r="O22" s="200"/>
      <c r="P22" s="200"/>
      <c r="Q22" s="193">
        <f t="shared" si="2"/>
        <v>0</v>
      </c>
      <c r="R22" s="318"/>
      <c r="S22" s="175"/>
      <c r="T22" s="184"/>
      <c r="U22" s="184"/>
      <c r="V22" s="185"/>
      <c r="W22" s="177"/>
      <c r="X22" s="313"/>
      <c r="Y22" s="299"/>
      <c r="Z22" s="195" t="s">
        <v>298</v>
      </c>
      <c r="AA22" s="195"/>
      <c r="AB22" s="300"/>
      <c r="AC22" s="312"/>
      <c r="AD22" s="182"/>
      <c r="AE22" s="182"/>
      <c r="AF22" s="182"/>
      <c r="AG22" s="182"/>
      <c r="AH22" s="175"/>
      <c r="AI22" s="175"/>
      <c r="AJ22" s="175"/>
      <c r="AK22" s="175"/>
      <c r="AL22" s="182"/>
      <c r="AM22" s="182"/>
      <c r="AN22" s="182"/>
      <c r="AO22" s="182"/>
      <c r="AP22" s="182">
        <f t="shared" si="3"/>
        <v>0</v>
      </c>
      <c r="AQ22" s="176">
        <v>0</v>
      </c>
      <c r="AR22" s="176">
        <v>0</v>
      </c>
      <c r="AS22" s="175"/>
    </row>
    <row r="23" spans="2:45" ht="25.5">
      <c r="B23" s="323"/>
      <c r="C23" s="324"/>
      <c r="D23" s="324"/>
      <c r="E23" s="324"/>
      <c r="F23" s="324"/>
      <c r="G23" s="325"/>
      <c r="H23" s="169" t="s">
        <v>188</v>
      </c>
      <c r="I23" s="170" t="s">
        <v>295</v>
      </c>
      <c r="J23" s="171" t="s">
        <v>296</v>
      </c>
      <c r="K23" s="172"/>
      <c r="L23" s="197"/>
      <c r="M23" s="197"/>
      <c r="N23" s="197"/>
      <c r="O23" s="197"/>
      <c r="P23" s="197"/>
      <c r="Q23" s="193">
        <f t="shared" si="2"/>
        <v>0</v>
      </c>
      <c r="R23" s="318"/>
      <c r="S23" s="172"/>
      <c r="T23" s="184"/>
      <c r="U23" s="184"/>
      <c r="V23" s="185"/>
      <c r="W23" s="177"/>
      <c r="X23" s="313"/>
      <c r="Y23" s="299"/>
      <c r="Z23" s="195" t="s">
        <v>298</v>
      </c>
      <c r="AA23" s="195"/>
      <c r="AB23" s="300"/>
      <c r="AC23" s="312"/>
      <c r="AD23" s="179"/>
      <c r="AE23" s="169"/>
      <c r="AF23" s="169"/>
      <c r="AG23" s="179"/>
      <c r="AH23" s="172"/>
      <c r="AI23" s="172"/>
      <c r="AJ23" s="172"/>
      <c r="AK23" s="172"/>
      <c r="AL23" s="179"/>
      <c r="AM23" s="169"/>
      <c r="AN23" s="169"/>
      <c r="AO23" s="179"/>
      <c r="AP23" s="182">
        <f t="shared" si="3"/>
        <v>0</v>
      </c>
      <c r="AQ23" s="176">
        <v>0</v>
      </c>
      <c r="AR23" s="176">
        <v>0</v>
      </c>
      <c r="AS23" s="175"/>
    </row>
    <row r="24" spans="2:45" ht="25.5">
      <c r="B24" s="323"/>
      <c r="C24" s="324"/>
      <c r="D24" s="324"/>
      <c r="E24" s="324"/>
      <c r="F24" s="324"/>
      <c r="G24" s="325"/>
      <c r="H24" s="169" t="s">
        <v>189</v>
      </c>
      <c r="I24" s="170" t="s">
        <v>295</v>
      </c>
      <c r="J24" s="171" t="s">
        <v>296</v>
      </c>
      <c r="K24" s="181"/>
      <c r="L24" s="199"/>
      <c r="M24" s="199"/>
      <c r="N24" s="199"/>
      <c r="O24" s="199"/>
      <c r="P24" s="199"/>
      <c r="Q24" s="193">
        <f t="shared" si="2"/>
        <v>0</v>
      </c>
      <c r="R24" s="318"/>
      <c r="S24" s="172"/>
      <c r="T24" s="184"/>
      <c r="U24" s="184"/>
      <c r="V24" s="185"/>
      <c r="W24" s="177"/>
      <c r="X24" s="313"/>
      <c r="Y24" s="299"/>
      <c r="Z24" s="195" t="s">
        <v>298</v>
      </c>
      <c r="AA24" s="195"/>
      <c r="AB24" s="300"/>
      <c r="AC24" s="312"/>
      <c r="AD24" s="179"/>
      <c r="AE24" s="169"/>
      <c r="AF24" s="169"/>
      <c r="AG24" s="179"/>
      <c r="AH24" s="172"/>
      <c r="AI24" s="172"/>
      <c r="AJ24" s="172"/>
      <c r="AK24" s="172"/>
      <c r="AL24" s="179"/>
      <c r="AM24" s="169"/>
      <c r="AN24" s="169"/>
      <c r="AO24" s="179"/>
      <c r="AP24" s="182">
        <f t="shared" si="3"/>
        <v>0</v>
      </c>
      <c r="AQ24" s="176">
        <v>0</v>
      </c>
      <c r="AR24" s="176">
        <v>0</v>
      </c>
      <c r="AS24" s="175"/>
    </row>
    <row r="25" spans="2:45" ht="25.5">
      <c r="B25" s="323"/>
      <c r="C25" s="324"/>
      <c r="D25" s="324"/>
      <c r="E25" s="324"/>
      <c r="F25" s="324"/>
      <c r="G25" s="325"/>
      <c r="H25" s="169" t="s">
        <v>196</v>
      </c>
      <c r="I25" s="170" t="s">
        <v>295</v>
      </c>
      <c r="J25" s="171" t="s">
        <v>300</v>
      </c>
      <c r="K25" s="181"/>
      <c r="L25" s="199"/>
      <c r="M25" s="199"/>
      <c r="N25" s="199"/>
      <c r="O25" s="199"/>
      <c r="P25" s="199"/>
      <c r="Q25" s="193">
        <f t="shared" si="2"/>
        <v>0</v>
      </c>
      <c r="R25" s="318"/>
      <c r="S25" s="181"/>
      <c r="T25" s="182"/>
      <c r="U25" s="182"/>
      <c r="V25" s="182"/>
      <c r="W25" s="177"/>
      <c r="X25" s="313"/>
      <c r="Y25" s="299"/>
      <c r="Z25" s="195" t="s">
        <v>301</v>
      </c>
      <c r="AA25" s="201"/>
      <c r="AB25" s="300"/>
      <c r="AC25" s="312"/>
      <c r="AD25" s="169"/>
      <c r="AE25" s="169"/>
      <c r="AF25" s="169"/>
      <c r="AG25" s="169"/>
      <c r="AH25" s="181"/>
      <c r="AI25" s="181"/>
      <c r="AJ25" s="181"/>
      <c r="AK25" s="181"/>
      <c r="AL25" s="169"/>
      <c r="AM25" s="169"/>
      <c r="AN25" s="169"/>
      <c r="AO25" s="169" t="s">
        <v>147</v>
      </c>
      <c r="AP25" s="182">
        <f t="shared" si="3"/>
        <v>0</v>
      </c>
      <c r="AQ25" s="176">
        <v>0</v>
      </c>
      <c r="AR25" s="176">
        <v>0</v>
      </c>
      <c r="AS25" s="175"/>
    </row>
    <row r="26" spans="2:45" s="189" customFormat="1" ht="21" customHeight="1">
      <c r="B26" s="190"/>
      <c r="C26" s="326"/>
      <c r="D26" s="326"/>
      <c r="E26" s="326"/>
      <c r="F26" s="326"/>
      <c r="G26" s="326"/>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1"/>
      <c r="AS26" s="191"/>
    </row>
    <row r="27" spans="2:45" ht="30" customHeight="1">
      <c r="B27" s="323" t="s">
        <v>293</v>
      </c>
      <c r="C27" s="324" t="s">
        <v>304</v>
      </c>
      <c r="D27" s="324"/>
      <c r="E27" s="324" t="s">
        <v>128</v>
      </c>
      <c r="F27" s="324" t="str">
        <f>VLOOKUP(E27,BCC,2,FALSE())</f>
        <v>BCC3 Faire appel aux méthodes avancées du contrôle-commande et du traitement de l'information pour intégrer une solution dans un système complexe</v>
      </c>
      <c r="G27" s="325">
        <v>1</v>
      </c>
      <c r="H27" s="169" t="s">
        <v>181</v>
      </c>
      <c r="I27" s="170" t="s">
        <v>295</v>
      </c>
      <c r="J27" s="171" t="s">
        <v>296</v>
      </c>
      <c r="K27" s="179"/>
      <c r="L27" s="192"/>
      <c r="M27" s="192"/>
      <c r="N27" s="192"/>
      <c r="O27" s="192"/>
      <c r="P27" s="192"/>
      <c r="Q27" s="193">
        <f>SUM(K27:O27)</f>
        <v>0</v>
      </c>
      <c r="R27" s="318">
        <f>SUM(Q27:Q36)</f>
        <v>20</v>
      </c>
      <c r="S27" s="179"/>
      <c r="T27" s="182"/>
      <c r="U27" s="182"/>
      <c r="V27" s="182"/>
      <c r="W27" s="177"/>
      <c r="X27" s="313">
        <v>8</v>
      </c>
      <c r="Y27" s="299">
        <v>8</v>
      </c>
      <c r="Z27" s="298" t="s">
        <v>297</v>
      </c>
      <c r="AA27" s="298"/>
      <c r="AB27" s="300"/>
      <c r="AC27" s="312"/>
      <c r="AD27" s="179"/>
      <c r="AE27" s="169"/>
      <c r="AF27" s="169"/>
      <c r="AG27" s="179"/>
      <c r="AH27" s="179"/>
      <c r="AI27" s="179"/>
      <c r="AJ27" s="179"/>
      <c r="AK27" s="179"/>
      <c r="AL27" s="179"/>
      <c r="AM27" s="169"/>
      <c r="AN27" s="169"/>
      <c r="AO27" s="179"/>
      <c r="AP27" s="182">
        <f>Q27</f>
        <v>0</v>
      </c>
      <c r="AQ27" s="182">
        <v>0</v>
      </c>
      <c r="AR27" s="182">
        <v>0</v>
      </c>
      <c r="AS27" s="182"/>
    </row>
    <row r="28" spans="2:45" ht="30" customHeight="1">
      <c r="B28" s="323"/>
      <c r="C28" s="324"/>
      <c r="D28" s="324"/>
      <c r="E28" s="324"/>
      <c r="F28" s="324"/>
      <c r="G28" s="325"/>
      <c r="H28" s="169" t="s">
        <v>182</v>
      </c>
      <c r="I28" s="170" t="s">
        <v>295</v>
      </c>
      <c r="J28" s="171" t="s">
        <v>296</v>
      </c>
      <c r="K28" s="172"/>
      <c r="L28" s="197"/>
      <c r="M28" s="197"/>
      <c r="N28" s="197"/>
      <c r="O28" s="197"/>
      <c r="P28" s="197"/>
      <c r="Q28" s="193"/>
      <c r="R28" s="318"/>
      <c r="S28" s="172"/>
      <c r="T28" s="182"/>
      <c r="U28" s="182"/>
      <c r="V28" s="183"/>
      <c r="W28" s="177"/>
      <c r="X28" s="313"/>
      <c r="Y28" s="299"/>
      <c r="Z28" s="298"/>
      <c r="AA28" s="298"/>
      <c r="AB28" s="300"/>
      <c r="AC28" s="312"/>
      <c r="AD28" s="179"/>
      <c r="AE28" s="169"/>
      <c r="AF28" s="169"/>
      <c r="AG28" s="179"/>
      <c r="AH28" s="172"/>
      <c r="AI28" s="172"/>
      <c r="AJ28" s="172"/>
      <c r="AK28" s="172"/>
      <c r="AL28" s="179"/>
      <c r="AM28" s="169"/>
      <c r="AN28" s="169"/>
      <c r="AO28" s="179"/>
      <c r="AP28" s="182"/>
      <c r="AQ28" s="176"/>
      <c r="AR28" s="176"/>
      <c r="AS28" s="198"/>
    </row>
    <row r="29" spans="2:45" ht="30" customHeight="1">
      <c r="B29" s="323"/>
      <c r="C29" s="324"/>
      <c r="D29" s="324"/>
      <c r="E29" s="324"/>
      <c r="F29" s="324"/>
      <c r="G29" s="325"/>
      <c r="H29" s="169" t="s">
        <v>183</v>
      </c>
      <c r="I29" s="170" t="s">
        <v>295</v>
      </c>
      <c r="J29" s="171" t="s">
        <v>296</v>
      </c>
      <c r="K29" s="181"/>
      <c r="L29" s="199"/>
      <c r="M29" s="199"/>
      <c r="N29" s="199"/>
      <c r="O29" s="199"/>
      <c r="P29" s="199"/>
      <c r="Q29" s="193">
        <f t="shared" ref="Q29:Q36" si="4">SUM(K29:O29)</f>
        <v>0</v>
      </c>
      <c r="R29" s="318"/>
      <c r="S29" s="181"/>
      <c r="T29" s="182"/>
      <c r="U29" s="182"/>
      <c r="V29" s="183"/>
      <c r="W29" s="177"/>
      <c r="X29" s="313"/>
      <c r="Y29" s="299"/>
      <c r="Z29" s="195" t="s">
        <v>298</v>
      </c>
      <c r="AA29" s="195"/>
      <c r="AB29" s="300"/>
      <c r="AC29" s="312"/>
      <c r="AD29" s="169"/>
      <c r="AE29" s="169"/>
      <c r="AF29" s="169"/>
      <c r="AG29" s="169"/>
      <c r="AH29" s="181"/>
      <c r="AI29" s="181"/>
      <c r="AJ29" s="181"/>
      <c r="AK29" s="181"/>
      <c r="AL29" s="169"/>
      <c r="AM29" s="169"/>
      <c r="AN29" s="169"/>
      <c r="AO29" s="169"/>
      <c r="AP29" s="182">
        <f t="shared" ref="AP29:AP36" si="5">Q29</f>
        <v>0</v>
      </c>
      <c r="AQ29" s="176">
        <v>0</v>
      </c>
      <c r="AR29" s="176">
        <v>0</v>
      </c>
      <c r="AS29" s="175"/>
    </row>
    <row r="30" spans="2:45" ht="30" customHeight="1">
      <c r="B30" s="323"/>
      <c r="C30" s="324"/>
      <c r="D30" s="324"/>
      <c r="E30" s="324"/>
      <c r="F30" s="324"/>
      <c r="G30" s="325"/>
      <c r="H30" s="169" t="s">
        <v>184</v>
      </c>
      <c r="I30" s="170" t="s">
        <v>295</v>
      </c>
      <c r="J30" s="171" t="s">
        <v>296</v>
      </c>
      <c r="K30" s="181"/>
      <c r="L30" s="199"/>
      <c r="M30" s="199"/>
      <c r="N30" s="199"/>
      <c r="O30" s="199"/>
      <c r="P30" s="199"/>
      <c r="Q30" s="193">
        <f t="shared" si="4"/>
        <v>0</v>
      </c>
      <c r="R30" s="318"/>
      <c r="S30" s="181"/>
      <c r="T30" s="184"/>
      <c r="U30" s="184"/>
      <c r="V30" s="185"/>
      <c r="W30" s="177"/>
      <c r="X30" s="313"/>
      <c r="Y30" s="299"/>
      <c r="Z30" s="195" t="s">
        <v>298</v>
      </c>
      <c r="AA30" s="195"/>
      <c r="AB30" s="300"/>
      <c r="AC30" s="312"/>
      <c r="AD30" s="169"/>
      <c r="AE30" s="169"/>
      <c r="AF30" s="169"/>
      <c r="AG30" s="169"/>
      <c r="AH30" s="181"/>
      <c r="AI30" s="181"/>
      <c r="AJ30" s="181"/>
      <c r="AK30" s="181"/>
      <c r="AL30" s="169"/>
      <c r="AM30" s="169"/>
      <c r="AN30" s="169"/>
      <c r="AO30" s="169"/>
      <c r="AP30" s="182">
        <f t="shared" si="5"/>
        <v>0</v>
      </c>
      <c r="AQ30" s="176">
        <v>0</v>
      </c>
      <c r="AR30" s="176">
        <v>0</v>
      </c>
      <c r="AS30" s="175"/>
    </row>
    <row r="31" spans="2:45" ht="30" customHeight="1">
      <c r="B31" s="323"/>
      <c r="C31" s="324"/>
      <c r="D31" s="324"/>
      <c r="E31" s="324"/>
      <c r="F31" s="324"/>
      <c r="G31" s="325"/>
      <c r="H31" s="169" t="s">
        <v>299</v>
      </c>
      <c r="I31" s="170" t="s">
        <v>295</v>
      </c>
      <c r="J31" s="171" t="s">
        <v>296</v>
      </c>
      <c r="K31" s="181"/>
      <c r="L31" s="199"/>
      <c r="M31" s="199"/>
      <c r="N31" s="199"/>
      <c r="O31" s="199"/>
      <c r="P31" s="199"/>
      <c r="Q31" s="193">
        <f t="shared" si="4"/>
        <v>0</v>
      </c>
      <c r="R31" s="318"/>
      <c r="S31" s="181"/>
      <c r="T31" s="184"/>
      <c r="U31" s="184"/>
      <c r="V31" s="185"/>
      <c r="W31" s="177"/>
      <c r="X31" s="313"/>
      <c r="Y31" s="299"/>
      <c r="Z31" s="195" t="s">
        <v>298</v>
      </c>
      <c r="AA31" s="195"/>
      <c r="AB31" s="300"/>
      <c r="AC31" s="312"/>
      <c r="AD31" s="169"/>
      <c r="AE31" s="169"/>
      <c r="AF31" s="169"/>
      <c r="AG31" s="169"/>
      <c r="AH31" s="181"/>
      <c r="AI31" s="181"/>
      <c r="AJ31" s="181"/>
      <c r="AK31" s="181"/>
      <c r="AL31" s="169"/>
      <c r="AM31" s="169"/>
      <c r="AN31" s="169"/>
      <c r="AO31" s="169"/>
      <c r="AP31" s="182">
        <f t="shared" si="5"/>
        <v>0</v>
      </c>
      <c r="AQ31" s="176">
        <v>0</v>
      </c>
      <c r="AR31" s="176">
        <v>0</v>
      </c>
      <c r="AS31" s="175"/>
    </row>
    <row r="32" spans="2:45" ht="30" customHeight="1">
      <c r="B32" s="323"/>
      <c r="C32" s="324"/>
      <c r="D32" s="324"/>
      <c r="E32" s="324"/>
      <c r="F32" s="324"/>
      <c r="G32" s="325"/>
      <c r="H32" s="169" t="s">
        <v>186</v>
      </c>
      <c r="I32" s="170" t="s">
        <v>295</v>
      </c>
      <c r="J32" s="171" t="s">
        <v>296</v>
      </c>
      <c r="K32" s="181"/>
      <c r="L32" s="199"/>
      <c r="M32" s="199"/>
      <c r="N32" s="199"/>
      <c r="O32" s="199"/>
      <c r="P32" s="199"/>
      <c r="Q32" s="193">
        <f t="shared" si="4"/>
        <v>0</v>
      </c>
      <c r="R32" s="318"/>
      <c r="S32" s="181"/>
      <c r="T32" s="184"/>
      <c r="U32" s="184"/>
      <c r="V32" s="185"/>
      <c r="W32" s="177"/>
      <c r="X32" s="313"/>
      <c r="Y32" s="299"/>
      <c r="Z32" s="195" t="s">
        <v>298</v>
      </c>
      <c r="AA32" s="195"/>
      <c r="AB32" s="300"/>
      <c r="AC32" s="312"/>
      <c r="AD32" s="169"/>
      <c r="AE32" s="169"/>
      <c r="AF32" s="169"/>
      <c r="AG32" s="169"/>
      <c r="AH32" s="181"/>
      <c r="AI32" s="181"/>
      <c r="AJ32" s="181"/>
      <c r="AK32" s="181"/>
      <c r="AL32" s="169"/>
      <c r="AM32" s="169"/>
      <c r="AN32" s="169"/>
      <c r="AO32" s="169"/>
      <c r="AP32" s="182">
        <f t="shared" si="5"/>
        <v>0</v>
      </c>
      <c r="AQ32" s="176">
        <v>0</v>
      </c>
      <c r="AR32" s="176">
        <v>0</v>
      </c>
      <c r="AS32" s="182" t="s">
        <v>243</v>
      </c>
    </row>
    <row r="33" spans="2:45" ht="30" customHeight="1">
      <c r="B33" s="323"/>
      <c r="C33" s="324"/>
      <c r="D33" s="324"/>
      <c r="E33" s="324"/>
      <c r="F33" s="324"/>
      <c r="G33" s="325"/>
      <c r="H33" s="169" t="s">
        <v>187</v>
      </c>
      <c r="I33" s="170" t="s">
        <v>295</v>
      </c>
      <c r="J33" s="171" t="s">
        <v>296</v>
      </c>
      <c r="K33" s="175"/>
      <c r="L33" s="200"/>
      <c r="M33" s="200"/>
      <c r="N33" s="200"/>
      <c r="O33" s="200"/>
      <c r="P33" s="200"/>
      <c r="Q33" s="193">
        <f t="shared" si="4"/>
        <v>0</v>
      </c>
      <c r="R33" s="318"/>
      <c r="S33" s="175"/>
      <c r="T33" s="184"/>
      <c r="U33" s="184"/>
      <c r="V33" s="185"/>
      <c r="W33" s="177"/>
      <c r="X33" s="313"/>
      <c r="Y33" s="299"/>
      <c r="Z33" s="195" t="s">
        <v>298</v>
      </c>
      <c r="AA33" s="195"/>
      <c r="AB33" s="300"/>
      <c r="AC33" s="312"/>
      <c r="AD33" s="182"/>
      <c r="AE33" s="182"/>
      <c r="AF33" s="182"/>
      <c r="AG33" s="182"/>
      <c r="AH33" s="175"/>
      <c r="AI33" s="175"/>
      <c r="AJ33" s="175"/>
      <c r="AK33" s="175"/>
      <c r="AL33" s="182"/>
      <c r="AM33" s="182"/>
      <c r="AN33" s="182"/>
      <c r="AO33" s="182"/>
      <c r="AP33" s="182">
        <f t="shared" si="5"/>
        <v>0</v>
      </c>
      <c r="AQ33" s="176">
        <v>0</v>
      </c>
      <c r="AR33" s="176">
        <v>0</v>
      </c>
      <c r="AS33" s="182" t="s">
        <v>243</v>
      </c>
    </row>
    <row r="34" spans="2:45" ht="30" customHeight="1">
      <c r="B34" s="323"/>
      <c r="C34" s="324"/>
      <c r="D34" s="324"/>
      <c r="E34" s="324"/>
      <c r="F34" s="324"/>
      <c r="G34" s="325"/>
      <c r="H34" s="169" t="s">
        <v>188</v>
      </c>
      <c r="I34" s="170" t="s">
        <v>295</v>
      </c>
      <c r="J34" s="171" t="s">
        <v>296</v>
      </c>
      <c r="K34" s="172"/>
      <c r="L34" s="197"/>
      <c r="M34" s="197"/>
      <c r="N34" s="197"/>
      <c r="O34" s="197"/>
      <c r="P34" s="197"/>
      <c r="Q34" s="193">
        <f t="shared" si="4"/>
        <v>0</v>
      </c>
      <c r="R34" s="318"/>
      <c r="S34" s="172"/>
      <c r="T34" s="184"/>
      <c r="U34" s="184"/>
      <c r="V34" s="185"/>
      <c r="W34" s="177"/>
      <c r="X34" s="313"/>
      <c r="Y34" s="299"/>
      <c r="Z34" s="195" t="s">
        <v>298</v>
      </c>
      <c r="AA34" s="195"/>
      <c r="AB34" s="300"/>
      <c r="AC34" s="312"/>
      <c r="AD34" s="179"/>
      <c r="AE34" s="169"/>
      <c r="AF34" s="169"/>
      <c r="AG34" s="179"/>
      <c r="AH34" s="172"/>
      <c r="AI34" s="172"/>
      <c r="AJ34" s="172"/>
      <c r="AK34" s="172"/>
      <c r="AL34" s="179"/>
      <c r="AM34" s="169"/>
      <c r="AN34" s="169"/>
      <c r="AO34" s="179"/>
      <c r="AP34" s="182">
        <f t="shared" si="5"/>
        <v>0</v>
      </c>
      <c r="AQ34" s="176">
        <v>0</v>
      </c>
      <c r="AR34" s="176">
        <v>0</v>
      </c>
      <c r="AS34" s="175"/>
    </row>
    <row r="35" spans="2:45" ht="30" customHeight="1">
      <c r="B35" s="323"/>
      <c r="C35" s="324"/>
      <c r="D35" s="324"/>
      <c r="E35" s="324"/>
      <c r="F35" s="324"/>
      <c r="G35" s="325"/>
      <c r="H35" s="169" t="s">
        <v>189</v>
      </c>
      <c r="I35" s="170" t="s">
        <v>295</v>
      </c>
      <c r="J35" s="171" t="s">
        <v>296</v>
      </c>
      <c r="K35" s="181"/>
      <c r="L35" s="199"/>
      <c r="M35" s="199"/>
      <c r="N35" s="199"/>
      <c r="O35" s="199"/>
      <c r="P35" s="199"/>
      <c r="Q35" s="193">
        <f t="shared" si="4"/>
        <v>0</v>
      </c>
      <c r="R35" s="318"/>
      <c r="S35" s="172"/>
      <c r="T35" s="184"/>
      <c r="U35" s="184"/>
      <c r="V35" s="185"/>
      <c r="W35" s="177"/>
      <c r="X35" s="313"/>
      <c r="Y35" s="299"/>
      <c r="Z35" s="195" t="s">
        <v>298</v>
      </c>
      <c r="AA35" s="195"/>
      <c r="AB35" s="300"/>
      <c r="AC35" s="312"/>
      <c r="AD35" s="179"/>
      <c r="AE35" s="169"/>
      <c r="AF35" s="169"/>
      <c r="AG35" s="179"/>
      <c r="AH35" s="172"/>
      <c r="AI35" s="172"/>
      <c r="AJ35" s="172"/>
      <c r="AK35" s="172"/>
      <c r="AL35" s="179"/>
      <c r="AM35" s="169"/>
      <c r="AN35" s="169"/>
      <c r="AO35" s="179"/>
      <c r="AP35" s="182">
        <f t="shared" si="5"/>
        <v>0</v>
      </c>
      <c r="AQ35" s="176">
        <v>0</v>
      </c>
      <c r="AR35" s="176">
        <v>0</v>
      </c>
      <c r="AS35" s="175"/>
    </row>
    <row r="36" spans="2:45" ht="30" customHeight="1">
      <c r="B36" s="323"/>
      <c r="C36" s="324"/>
      <c r="D36" s="324"/>
      <c r="E36" s="324"/>
      <c r="F36" s="324"/>
      <c r="G36" s="325"/>
      <c r="H36" s="169" t="s">
        <v>197</v>
      </c>
      <c r="I36" s="170" t="s">
        <v>295</v>
      </c>
      <c r="J36" s="171" t="s">
        <v>300</v>
      </c>
      <c r="K36" s="181"/>
      <c r="L36" s="181">
        <v>4</v>
      </c>
      <c r="M36" s="181">
        <v>6</v>
      </c>
      <c r="N36" s="181">
        <v>10</v>
      </c>
      <c r="O36" s="181"/>
      <c r="P36" s="181"/>
      <c r="Q36" s="193">
        <f t="shared" si="4"/>
        <v>20</v>
      </c>
      <c r="R36" s="318"/>
      <c r="S36" s="181">
        <v>40</v>
      </c>
      <c r="T36" s="182"/>
      <c r="U36" s="182"/>
      <c r="V36" s="182"/>
      <c r="W36" s="177"/>
      <c r="X36" s="313"/>
      <c r="Y36" s="299"/>
      <c r="Z36" s="178" t="s">
        <v>301</v>
      </c>
      <c r="AA36" s="188"/>
      <c r="AB36" s="300"/>
      <c r="AC36" s="177">
        <v>2</v>
      </c>
      <c r="AD36" s="169"/>
      <c r="AE36" s="169"/>
      <c r="AF36" s="169"/>
      <c r="AG36" s="169"/>
      <c r="AH36" s="181"/>
      <c r="AI36" s="181"/>
      <c r="AJ36" s="181"/>
      <c r="AK36" s="181"/>
      <c r="AL36" s="169"/>
      <c r="AM36" s="169"/>
      <c r="AN36" s="169"/>
      <c r="AO36" s="169" t="s">
        <v>147</v>
      </c>
      <c r="AP36" s="182">
        <f t="shared" si="5"/>
        <v>20</v>
      </c>
      <c r="AQ36" s="176">
        <v>0</v>
      </c>
      <c r="AR36" s="176">
        <v>0</v>
      </c>
      <c r="AS36" s="175"/>
    </row>
    <row r="37" spans="2:45" s="189" customFormat="1" ht="21" customHeight="1">
      <c r="B37" s="190"/>
      <c r="C37" s="326" t="s">
        <v>305</v>
      </c>
      <c r="D37" s="326"/>
      <c r="E37" s="326"/>
      <c r="F37" s="326"/>
      <c r="G37" s="326"/>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row>
    <row r="38" spans="2:45" ht="30" customHeight="1">
      <c r="B38" s="323" t="s">
        <v>293</v>
      </c>
      <c r="C38" s="324" t="s">
        <v>306</v>
      </c>
      <c r="D38" s="328"/>
      <c r="E38" s="328" t="s">
        <v>134</v>
      </c>
      <c r="F38" s="324" t="str">
        <f>VLOOKUP(E38,BCC,2,FALSE())</f>
        <v xml:space="preserve">BCC4 Etre en mesure d'intégrer une solution du contrôle-commande et du traitement de l'information dans un projet global compte tenu des aspects sociétaux (économique, social) et environnementaux </v>
      </c>
      <c r="G38" s="325">
        <v>1</v>
      </c>
      <c r="H38" s="169" t="s">
        <v>190</v>
      </c>
      <c r="I38" s="170" t="s">
        <v>295</v>
      </c>
      <c r="J38" s="171" t="s">
        <v>307</v>
      </c>
      <c r="K38" s="179"/>
      <c r="L38" s="179">
        <v>24</v>
      </c>
      <c r="M38" s="179"/>
      <c r="N38" s="179"/>
      <c r="O38" s="179"/>
      <c r="P38" s="179"/>
      <c r="Q38" s="193">
        <f t="shared" ref="Q38:Q44" si="6">SUM(K38:O38)</f>
        <v>24</v>
      </c>
      <c r="R38" s="318">
        <f>SUM(Q38:Q44)</f>
        <v>34</v>
      </c>
      <c r="S38" s="179"/>
      <c r="T38" s="182"/>
      <c r="U38" s="182"/>
      <c r="V38" s="182"/>
      <c r="W38" s="177"/>
      <c r="X38" s="329">
        <v>6</v>
      </c>
      <c r="Y38" s="299">
        <v>6</v>
      </c>
      <c r="Z38" s="178" t="s">
        <v>308</v>
      </c>
      <c r="AA38" s="178"/>
      <c r="AB38" s="300"/>
      <c r="AC38" s="177">
        <v>2</v>
      </c>
      <c r="AD38" s="179"/>
      <c r="AE38" s="169"/>
      <c r="AF38" s="169"/>
      <c r="AG38" s="179"/>
      <c r="AH38" s="179"/>
      <c r="AI38" s="179"/>
      <c r="AJ38" s="179"/>
      <c r="AK38" s="179"/>
      <c r="AL38" s="179" t="s">
        <v>147</v>
      </c>
      <c r="AM38" s="169"/>
      <c r="AN38" s="169"/>
      <c r="AO38" s="179"/>
      <c r="AP38" s="182">
        <f t="shared" ref="AP38:AP44" si="7">Q38</f>
        <v>24</v>
      </c>
      <c r="AQ38" s="182">
        <v>0</v>
      </c>
      <c r="AR38" s="182">
        <v>0</v>
      </c>
      <c r="AS38" s="184"/>
    </row>
    <row r="39" spans="2:45" ht="30" customHeight="1">
      <c r="B39" s="323"/>
      <c r="C39" s="324"/>
      <c r="D39" s="328"/>
      <c r="E39" s="328"/>
      <c r="F39" s="324"/>
      <c r="G39" s="325"/>
      <c r="H39" s="169" t="s">
        <v>191</v>
      </c>
      <c r="I39" s="170" t="s">
        <v>295</v>
      </c>
      <c r="J39" s="171" t="s">
        <v>307</v>
      </c>
      <c r="K39" s="172"/>
      <c r="L39" s="172">
        <f>24*0</f>
        <v>0</v>
      </c>
      <c r="M39" s="172"/>
      <c r="N39" s="172"/>
      <c r="O39" s="172"/>
      <c r="P39" s="172"/>
      <c r="Q39" s="193">
        <f t="shared" si="6"/>
        <v>0</v>
      </c>
      <c r="R39" s="318"/>
      <c r="S39" s="172"/>
      <c r="T39" s="182"/>
      <c r="U39" s="182"/>
      <c r="V39" s="183"/>
      <c r="W39" s="177"/>
      <c r="X39" s="329"/>
      <c r="Y39" s="299"/>
      <c r="Z39" s="204"/>
      <c r="AA39" s="204"/>
      <c r="AB39" s="300"/>
      <c r="AC39" s="205"/>
      <c r="AD39" s="179"/>
      <c r="AE39" s="169"/>
      <c r="AF39" s="169"/>
      <c r="AG39" s="179"/>
      <c r="AH39" s="172"/>
      <c r="AI39" s="172"/>
      <c r="AJ39" s="172"/>
      <c r="AK39" s="172"/>
      <c r="AL39" s="179" t="s">
        <v>147</v>
      </c>
      <c r="AM39" s="169"/>
      <c r="AN39" s="169"/>
      <c r="AO39" s="179"/>
      <c r="AP39" s="182">
        <f t="shared" si="7"/>
        <v>0</v>
      </c>
      <c r="AQ39" s="182">
        <v>0</v>
      </c>
      <c r="AR39" s="183">
        <v>0</v>
      </c>
      <c r="AS39" s="182"/>
    </row>
    <row r="40" spans="2:45" ht="30" customHeight="1">
      <c r="B40" s="323"/>
      <c r="C40" s="324"/>
      <c r="D40" s="328"/>
      <c r="E40" s="328"/>
      <c r="F40" s="324"/>
      <c r="G40" s="325"/>
      <c r="H40" s="169" t="s">
        <v>192</v>
      </c>
      <c r="I40" s="170" t="s">
        <v>295</v>
      </c>
      <c r="J40" s="171" t="s">
        <v>307</v>
      </c>
      <c r="K40" s="181"/>
      <c r="L40" s="181">
        <f>24*0</f>
        <v>0</v>
      </c>
      <c r="M40" s="181"/>
      <c r="N40" s="181"/>
      <c r="O40" s="181"/>
      <c r="P40" s="181"/>
      <c r="Q40" s="193">
        <f t="shared" si="6"/>
        <v>0</v>
      </c>
      <c r="R40" s="318"/>
      <c r="S40" s="181"/>
      <c r="T40" s="182"/>
      <c r="U40" s="182"/>
      <c r="V40" s="183"/>
      <c r="W40" s="177"/>
      <c r="X40" s="329"/>
      <c r="Y40" s="299"/>
      <c r="Z40" s="204"/>
      <c r="AA40" s="204"/>
      <c r="AB40" s="300"/>
      <c r="AC40" s="205"/>
      <c r="AD40" s="169"/>
      <c r="AE40" s="169"/>
      <c r="AF40" s="169"/>
      <c r="AG40" s="169"/>
      <c r="AH40" s="181"/>
      <c r="AI40" s="181"/>
      <c r="AJ40" s="181"/>
      <c r="AK40" s="181"/>
      <c r="AL40" s="169" t="s">
        <v>147</v>
      </c>
      <c r="AM40" s="169"/>
      <c r="AN40" s="169"/>
      <c r="AO40" s="169"/>
      <c r="AP40" s="182">
        <f t="shared" si="7"/>
        <v>0</v>
      </c>
      <c r="AQ40" s="182">
        <v>0</v>
      </c>
      <c r="AR40" s="182">
        <v>0</v>
      </c>
      <c r="AS40" s="175"/>
    </row>
    <row r="41" spans="2:45" ht="30" customHeight="1">
      <c r="B41" s="323"/>
      <c r="C41" s="324"/>
      <c r="D41" s="328"/>
      <c r="E41" s="328"/>
      <c r="F41" s="324"/>
      <c r="G41" s="325"/>
      <c r="H41" s="169" t="s">
        <v>193</v>
      </c>
      <c r="I41" s="170" t="s">
        <v>295</v>
      </c>
      <c r="J41" s="171" t="s">
        <v>309</v>
      </c>
      <c r="K41" s="181"/>
      <c r="L41" s="181"/>
      <c r="M41" s="181">
        <v>6</v>
      </c>
      <c r="N41" s="181"/>
      <c r="O41" s="181"/>
      <c r="P41" s="181"/>
      <c r="Q41" s="193">
        <f t="shared" si="6"/>
        <v>6</v>
      </c>
      <c r="R41" s="318"/>
      <c r="S41" s="181"/>
      <c r="T41" s="184"/>
      <c r="U41" s="184"/>
      <c r="V41" s="185"/>
      <c r="W41" s="177"/>
      <c r="X41" s="329"/>
      <c r="Y41" s="299"/>
      <c r="Z41" s="260" t="s">
        <v>310</v>
      </c>
      <c r="AA41" s="260"/>
      <c r="AB41" s="300"/>
      <c r="AC41" s="206"/>
      <c r="AD41" s="169"/>
      <c r="AE41" s="169"/>
      <c r="AF41" s="169"/>
      <c r="AG41" s="169"/>
      <c r="AH41" s="181"/>
      <c r="AI41" s="181"/>
      <c r="AJ41" s="181"/>
      <c r="AK41" s="181"/>
      <c r="AL41" s="169"/>
      <c r="AM41" s="169" t="s">
        <v>147</v>
      </c>
      <c r="AN41" s="169"/>
      <c r="AO41" s="169"/>
      <c r="AP41" s="182">
        <f t="shared" si="7"/>
        <v>6</v>
      </c>
      <c r="AQ41" s="182">
        <v>0</v>
      </c>
      <c r="AR41" s="182">
        <v>0</v>
      </c>
      <c r="AS41" s="175" t="s">
        <v>311</v>
      </c>
    </row>
    <row r="42" spans="2:45" ht="50.25" customHeight="1">
      <c r="B42" s="323"/>
      <c r="C42" s="324"/>
      <c r="D42" s="328"/>
      <c r="E42" s="328"/>
      <c r="F42" s="324"/>
      <c r="G42" s="325"/>
      <c r="H42" s="169" t="s">
        <v>194</v>
      </c>
      <c r="I42" s="170" t="s">
        <v>295</v>
      </c>
      <c r="J42" s="171" t="s">
        <v>309</v>
      </c>
      <c r="K42" s="181"/>
      <c r="L42" s="181"/>
      <c r="M42" s="181">
        <v>1</v>
      </c>
      <c r="N42" s="181"/>
      <c r="O42" s="181"/>
      <c r="P42" s="181"/>
      <c r="Q42" s="193">
        <f t="shared" si="6"/>
        <v>1</v>
      </c>
      <c r="R42" s="318"/>
      <c r="S42" s="181"/>
      <c r="T42" s="184"/>
      <c r="U42" s="184"/>
      <c r="V42" s="185"/>
      <c r="W42" s="177"/>
      <c r="X42" s="329"/>
      <c r="Y42" s="299"/>
      <c r="Z42" s="302" t="s">
        <v>312</v>
      </c>
      <c r="AA42" s="302"/>
      <c r="AB42" s="300"/>
      <c r="AC42" s="206"/>
      <c r="AD42" s="169"/>
      <c r="AE42" s="169"/>
      <c r="AF42" s="169"/>
      <c r="AG42" s="169"/>
      <c r="AH42" s="181"/>
      <c r="AI42" s="181"/>
      <c r="AJ42" s="181"/>
      <c r="AK42" s="181"/>
      <c r="AL42" s="169"/>
      <c r="AM42" s="169" t="s">
        <v>147</v>
      </c>
      <c r="AN42" s="169"/>
      <c r="AO42" s="169"/>
      <c r="AP42" s="182">
        <f t="shared" si="7"/>
        <v>1</v>
      </c>
      <c r="AQ42" s="182">
        <v>0</v>
      </c>
      <c r="AR42" s="182">
        <v>0</v>
      </c>
      <c r="AS42" s="175" t="s">
        <v>313</v>
      </c>
    </row>
    <row r="43" spans="2:45" ht="50.25" customHeight="1">
      <c r="B43" s="323"/>
      <c r="C43" s="324"/>
      <c r="D43" s="328"/>
      <c r="E43" s="328"/>
      <c r="F43" s="324"/>
      <c r="G43" s="325"/>
      <c r="H43" s="169" t="s">
        <v>195</v>
      </c>
      <c r="I43" s="170" t="s">
        <v>295</v>
      </c>
      <c r="J43" s="171" t="s">
        <v>309</v>
      </c>
      <c r="K43" s="181"/>
      <c r="L43" s="181"/>
      <c r="M43" s="181">
        <v>3</v>
      </c>
      <c r="N43" s="181"/>
      <c r="O43" s="181"/>
      <c r="P43" s="181"/>
      <c r="Q43" s="193">
        <f t="shared" si="6"/>
        <v>3</v>
      </c>
      <c r="R43" s="318"/>
      <c r="S43" s="181"/>
      <c r="T43" s="184"/>
      <c r="U43" s="184"/>
      <c r="V43" s="185"/>
      <c r="W43" s="177"/>
      <c r="X43" s="329"/>
      <c r="Y43" s="299"/>
      <c r="Z43" s="304"/>
      <c r="AA43" s="304"/>
      <c r="AB43" s="300"/>
      <c r="AC43" s="206"/>
      <c r="AD43" s="169"/>
      <c r="AE43" s="169"/>
      <c r="AF43" s="169"/>
      <c r="AG43" s="169"/>
      <c r="AH43" s="181"/>
      <c r="AI43" s="181"/>
      <c r="AJ43" s="181"/>
      <c r="AK43" s="181"/>
      <c r="AL43" s="169"/>
      <c r="AM43" s="169" t="s">
        <v>147</v>
      </c>
      <c r="AN43" s="169"/>
      <c r="AO43" s="169"/>
      <c r="AP43" s="182">
        <f t="shared" si="7"/>
        <v>3</v>
      </c>
      <c r="AQ43" s="182">
        <v>0</v>
      </c>
      <c r="AR43" s="182">
        <v>1</v>
      </c>
      <c r="AS43" s="175" t="s">
        <v>313</v>
      </c>
    </row>
    <row r="44" spans="2:45" ht="30" customHeight="1">
      <c r="B44" s="323"/>
      <c r="C44" s="324"/>
      <c r="D44" s="328"/>
      <c r="E44" s="328"/>
      <c r="F44" s="324"/>
      <c r="G44" s="325"/>
      <c r="H44" s="169" t="s">
        <v>197</v>
      </c>
      <c r="I44" s="170" t="s">
        <v>295</v>
      </c>
      <c r="J44" s="171" t="s">
        <v>300</v>
      </c>
      <c r="K44" s="172"/>
      <c r="L44" s="197" t="s">
        <v>243</v>
      </c>
      <c r="M44" s="197" t="s">
        <v>243</v>
      </c>
      <c r="N44" s="197" t="s">
        <v>243</v>
      </c>
      <c r="O44" s="197"/>
      <c r="P44" s="197"/>
      <c r="Q44" s="193">
        <f t="shared" si="6"/>
        <v>0</v>
      </c>
      <c r="R44" s="318"/>
      <c r="S44" s="172" t="s">
        <v>243</v>
      </c>
      <c r="T44" s="184"/>
      <c r="U44" s="184"/>
      <c r="V44" s="185"/>
      <c r="W44" s="177"/>
      <c r="X44" s="329"/>
      <c r="Y44" s="299"/>
      <c r="Z44" s="195" t="s">
        <v>301</v>
      </c>
      <c r="AA44" s="195"/>
      <c r="AB44" s="300"/>
      <c r="AC44" s="206"/>
      <c r="AD44" s="179"/>
      <c r="AE44" s="169"/>
      <c r="AF44" s="169"/>
      <c r="AG44" s="179"/>
      <c r="AH44" s="172"/>
      <c r="AI44" s="172"/>
      <c r="AJ44" s="172"/>
      <c r="AK44" s="172"/>
      <c r="AL44" s="179"/>
      <c r="AM44" s="169"/>
      <c r="AN44" s="169" t="s">
        <v>147</v>
      </c>
      <c r="AO44" s="179" t="s">
        <v>147</v>
      </c>
      <c r="AP44" s="182">
        <f t="shared" si="7"/>
        <v>0</v>
      </c>
      <c r="AQ44" s="182">
        <v>0</v>
      </c>
      <c r="AR44" s="182">
        <v>0</v>
      </c>
      <c r="AS44" s="175"/>
    </row>
    <row r="45" spans="2:45" s="189" customFormat="1" ht="21" customHeight="1">
      <c r="B45" s="190"/>
      <c r="C45" s="326" t="s">
        <v>305</v>
      </c>
      <c r="D45" s="326"/>
      <c r="E45" s="326"/>
      <c r="F45" s="326"/>
      <c r="G45" s="326"/>
      <c r="H45" s="191"/>
      <c r="I45" s="191"/>
      <c r="J45" s="191"/>
      <c r="K45" s="191"/>
      <c r="L45" s="191"/>
      <c r="M45" s="191"/>
      <c r="N45" s="191"/>
      <c r="O45" s="191"/>
      <c r="P45" s="191"/>
      <c r="Q45" s="191"/>
      <c r="R45" s="191"/>
      <c r="S45" s="191"/>
      <c r="T45" s="191"/>
      <c r="U45" s="191"/>
      <c r="V45" s="191"/>
      <c r="W45" s="191"/>
      <c r="X45" s="191"/>
      <c r="Y45" s="191"/>
      <c r="Z45" s="191"/>
      <c r="AA45" s="191"/>
      <c r="AB45" s="191"/>
      <c r="AC45" s="191"/>
      <c r="AD45" s="191"/>
      <c r="AE45" s="191"/>
      <c r="AF45" s="191"/>
      <c r="AG45" s="191"/>
      <c r="AH45" s="191"/>
      <c r="AI45" s="191"/>
      <c r="AJ45" s="191"/>
      <c r="AK45" s="191"/>
      <c r="AL45" s="191"/>
      <c r="AM45" s="191"/>
      <c r="AN45" s="191"/>
      <c r="AO45" s="191"/>
      <c r="AP45" s="191"/>
      <c r="AQ45" s="191"/>
      <c r="AR45" s="191"/>
      <c r="AS45" s="191"/>
    </row>
    <row r="46" spans="2:45" ht="30" customHeight="1">
      <c r="B46" s="323" t="s">
        <v>314</v>
      </c>
      <c r="C46" s="324" t="s">
        <v>315</v>
      </c>
      <c r="D46" s="328"/>
      <c r="E46" s="328" t="s">
        <v>116</v>
      </c>
      <c r="F46" s="324" t="str">
        <f>VLOOKUP(E46,BCC,2,FALSE())</f>
        <v>BCC1 Analyser un  problème d'ingénierie et identifier les outils avancés du contrôle-commande et du traitement de l'information permettant d'apporter une réponse appropriée</v>
      </c>
      <c r="G46" s="325">
        <v>1</v>
      </c>
      <c r="H46" s="169" t="s">
        <v>204</v>
      </c>
      <c r="I46" s="170" t="s">
        <v>295</v>
      </c>
      <c r="J46" s="171" t="s">
        <v>296</v>
      </c>
      <c r="K46" s="179"/>
      <c r="L46" s="179">
        <v>10</v>
      </c>
      <c r="M46" s="179"/>
      <c r="N46" s="179">
        <v>12</v>
      </c>
      <c r="O46" s="179"/>
      <c r="P46" s="179"/>
      <c r="Q46" s="193">
        <f t="shared" ref="Q46:Q53" si="8">SUM(K46:O46)</f>
        <v>22</v>
      </c>
      <c r="R46" s="318">
        <f>SUM(Q46:Q56)</f>
        <v>196</v>
      </c>
      <c r="S46" s="179"/>
      <c r="T46" s="182"/>
      <c r="U46" s="182"/>
      <c r="V46" s="182"/>
      <c r="W46" s="177"/>
      <c r="X46" s="329">
        <v>8</v>
      </c>
      <c r="Y46" s="299">
        <v>8</v>
      </c>
      <c r="Z46" s="178" t="s">
        <v>298</v>
      </c>
      <c r="AA46" s="178"/>
      <c r="AB46" s="300"/>
      <c r="AC46" s="178">
        <v>2</v>
      </c>
      <c r="AD46" s="179"/>
      <c r="AE46" s="169"/>
      <c r="AF46" s="169"/>
      <c r="AG46" s="179"/>
      <c r="AH46" s="179"/>
      <c r="AI46" s="179"/>
      <c r="AJ46" s="179"/>
      <c r="AK46" s="179"/>
      <c r="AL46" s="179"/>
      <c r="AM46" s="169"/>
      <c r="AN46" s="169"/>
      <c r="AO46" s="179"/>
      <c r="AP46" s="182">
        <f t="shared" ref="AP46:AP52" si="9">Q46</f>
        <v>22</v>
      </c>
      <c r="AQ46" s="182">
        <v>0</v>
      </c>
      <c r="AR46" s="183">
        <v>0</v>
      </c>
      <c r="AS46" s="182"/>
    </row>
    <row r="47" spans="2:45" ht="30" customHeight="1">
      <c r="B47" s="323"/>
      <c r="C47" s="324"/>
      <c r="D47" s="328"/>
      <c r="E47" s="328"/>
      <c r="F47" s="324"/>
      <c r="G47" s="325"/>
      <c r="H47" s="169" t="s">
        <v>316</v>
      </c>
      <c r="I47" s="170" t="s">
        <v>295</v>
      </c>
      <c r="J47" s="171" t="s">
        <v>296</v>
      </c>
      <c r="K47" s="172"/>
      <c r="L47" s="172">
        <v>8</v>
      </c>
      <c r="M47" s="172">
        <v>4</v>
      </c>
      <c r="N47" s="172"/>
      <c r="O47" s="172"/>
      <c r="P47" s="172"/>
      <c r="Q47" s="193">
        <f t="shared" si="8"/>
        <v>12</v>
      </c>
      <c r="R47" s="318"/>
      <c r="S47" s="172"/>
      <c r="T47" s="182"/>
      <c r="U47" s="182"/>
      <c r="V47" s="183"/>
      <c r="W47" s="177"/>
      <c r="X47" s="329"/>
      <c r="Y47" s="299"/>
      <c r="Z47" s="178" t="s">
        <v>298</v>
      </c>
      <c r="AA47" s="178"/>
      <c r="AB47" s="300"/>
      <c r="AC47" s="178">
        <v>2</v>
      </c>
      <c r="AD47" s="179"/>
      <c r="AE47" s="169"/>
      <c r="AF47" s="169"/>
      <c r="AG47" s="179"/>
      <c r="AH47" s="172"/>
      <c r="AI47" s="172"/>
      <c r="AJ47" s="172"/>
      <c r="AK47" s="172"/>
      <c r="AL47" s="179"/>
      <c r="AM47" s="169"/>
      <c r="AN47" s="169"/>
      <c r="AO47" s="179"/>
      <c r="AP47" s="182">
        <f t="shared" si="9"/>
        <v>12</v>
      </c>
      <c r="AQ47" s="182">
        <v>0</v>
      </c>
      <c r="AR47" s="183">
        <v>0</v>
      </c>
      <c r="AS47" s="182"/>
    </row>
    <row r="48" spans="2:45" ht="30" customHeight="1">
      <c r="B48" s="323"/>
      <c r="C48" s="324"/>
      <c r="D48" s="328"/>
      <c r="E48" s="328"/>
      <c r="F48" s="324"/>
      <c r="G48" s="325"/>
      <c r="H48" s="169" t="s">
        <v>317</v>
      </c>
      <c r="I48" s="170" t="s">
        <v>295</v>
      </c>
      <c r="J48" s="171" t="s">
        <v>296</v>
      </c>
      <c r="K48" s="172"/>
      <c r="L48" s="172">
        <v>8</v>
      </c>
      <c r="M48" s="172"/>
      <c r="N48" s="172">
        <v>12</v>
      </c>
      <c r="O48" s="172"/>
      <c r="P48" s="172"/>
      <c r="Q48" s="193">
        <f t="shared" si="8"/>
        <v>20</v>
      </c>
      <c r="R48" s="318"/>
      <c r="S48" s="172"/>
      <c r="T48" s="182"/>
      <c r="U48" s="182"/>
      <c r="V48" s="183"/>
      <c r="W48" s="177"/>
      <c r="X48" s="329"/>
      <c r="Y48" s="299"/>
      <c r="Z48" s="178" t="s">
        <v>298</v>
      </c>
      <c r="AA48" s="178"/>
      <c r="AB48" s="300"/>
      <c r="AC48" s="178">
        <v>2</v>
      </c>
      <c r="AD48" s="179"/>
      <c r="AE48" s="169"/>
      <c r="AF48" s="169"/>
      <c r="AG48" s="179"/>
      <c r="AH48" s="172"/>
      <c r="AI48" s="172"/>
      <c r="AJ48" s="172"/>
      <c r="AK48" s="172"/>
      <c r="AL48" s="179"/>
      <c r="AM48" s="169"/>
      <c r="AN48" s="169"/>
      <c r="AO48" s="179"/>
      <c r="AP48" s="182">
        <f t="shared" si="9"/>
        <v>20</v>
      </c>
      <c r="AQ48" s="182">
        <v>0</v>
      </c>
      <c r="AR48" s="183">
        <v>0</v>
      </c>
      <c r="AS48" s="182"/>
    </row>
    <row r="49" spans="2:45" ht="30" customHeight="1">
      <c r="B49" s="323"/>
      <c r="C49" s="324"/>
      <c r="D49" s="328"/>
      <c r="E49" s="328"/>
      <c r="F49" s="324"/>
      <c r="G49" s="325"/>
      <c r="H49" s="169" t="s">
        <v>201</v>
      </c>
      <c r="I49" s="170" t="s">
        <v>295</v>
      </c>
      <c r="J49" s="171" t="s">
        <v>296</v>
      </c>
      <c r="K49" s="172"/>
      <c r="L49" s="172">
        <v>10</v>
      </c>
      <c r="M49" s="172">
        <v>8</v>
      </c>
      <c r="N49" s="172"/>
      <c r="O49" s="172"/>
      <c r="P49" s="172"/>
      <c r="Q49" s="193">
        <f t="shared" si="8"/>
        <v>18</v>
      </c>
      <c r="R49" s="318"/>
      <c r="S49" s="172"/>
      <c r="T49" s="182"/>
      <c r="U49" s="182"/>
      <c r="V49" s="183"/>
      <c r="W49" s="177"/>
      <c r="X49" s="329"/>
      <c r="Y49" s="299"/>
      <c r="Z49" s="178" t="s">
        <v>298</v>
      </c>
      <c r="AA49" s="178"/>
      <c r="AB49" s="300"/>
      <c r="AC49" s="178">
        <v>2</v>
      </c>
      <c r="AD49" s="179"/>
      <c r="AE49" s="169"/>
      <c r="AF49" s="169"/>
      <c r="AG49" s="179"/>
      <c r="AH49" s="172"/>
      <c r="AI49" s="172"/>
      <c r="AJ49" s="172"/>
      <c r="AK49" s="172"/>
      <c r="AL49" s="179"/>
      <c r="AM49" s="169"/>
      <c r="AN49" s="169"/>
      <c r="AO49" s="179"/>
      <c r="AP49" s="182">
        <f t="shared" si="9"/>
        <v>18</v>
      </c>
      <c r="AQ49" s="182">
        <v>0</v>
      </c>
      <c r="AR49" s="183">
        <v>0</v>
      </c>
      <c r="AS49" s="182"/>
    </row>
    <row r="50" spans="2:45" ht="30" customHeight="1">
      <c r="B50" s="323"/>
      <c r="C50" s="324"/>
      <c r="D50" s="328"/>
      <c r="E50" s="328"/>
      <c r="F50" s="324"/>
      <c r="G50" s="325"/>
      <c r="H50" s="169" t="s">
        <v>202</v>
      </c>
      <c r="I50" s="170" t="s">
        <v>295</v>
      </c>
      <c r="J50" s="171" t="s">
        <v>296</v>
      </c>
      <c r="K50" s="181"/>
      <c r="L50" s="181">
        <v>14</v>
      </c>
      <c r="M50" s="181">
        <v>10</v>
      </c>
      <c r="N50" s="181">
        <v>8</v>
      </c>
      <c r="O50" s="181"/>
      <c r="P50" s="181"/>
      <c r="Q50" s="193">
        <f t="shared" si="8"/>
        <v>32</v>
      </c>
      <c r="R50" s="318"/>
      <c r="S50" s="181"/>
      <c r="T50" s="182"/>
      <c r="U50" s="182"/>
      <c r="V50" s="183"/>
      <c r="W50" s="177"/>
      <c r="X50" s="329"/>
      <c r="Y50" s="299"/>
      <c r="Z50" s="178" t="s">
        <v>298</v>
      </c>
      <c r="AA50" s="178"/>
      <c r="AB50" s="300"/>
      <c r="AC50" s="178">
        <v>2</v>
      </c>
      <c r="AD50" s="169"/>
      <c r="AE50" s="169"/>
      <c r="AF50" s="169"/>
      <c r="AG50" s="169"/>
      <c r="AH50" s="181"/>
      <c r="AI50" s="181"/>
      <c r="AJ50" s="181"/>
      <c r="AK50" s="181"/>
      <c r="AL50" s="169"/>
      <c r="AM50" s="169"/>
      <c r="AN50" s="169"/>
      <c r="AO50" s="169"/>
      <c r="AP50" s="182">
        <f t="shared" si="9"/>
        <v>32</v>
      </c>
      <c r="AQ50" s="182">
        <v>0</v>
      </c>
      <c r="AR50" s="176">
        <v>0</v>
      </c>
      <c r="AS50" s="182"/>
    </row>
    <row r="51" spans="2:45" ht="30" customHeight="1">
      <c r="B51" s="323"/>
      <c r="C51" s="324"/>
      <c r="D51" s="328"/>
      <c r="E51" s="328"/>
      <c r="F51" s="324"/>
      <c r="G51" s="325"/>
      <c r="H51" s="169" t="s">
        <v>203</v>
      </c>
      <c r="I51" s="170" t="s">
        <v>295</v>
      </c>
      <c r="J51" s="171" t="s">
        <v>296</v>
      </c>
      <c r="K51" s="175"/>
      <c r="L51" s="175">
        <v>12</v>
      </c>
      <c r="M51" s="175">
        <v>4</v>
      </c>
      <c r="N51" s="175">
        <v>16</v>
      </c>
      <c r="O51" s="175"/>
      <c r="P51" s="175"/>
      <c r="Q51" s="193">
        <f t="shared" si="8"/>
        <v>32</v>
      </c>
      <c r="R51" s="318"/>
      <c r="S51" s="175"/>
      <c r="T51" s="184"/>
      <c r="U51" s="184"/>
      <c r="V51" s="185"/>
      <c r="W51" s="177"/>
      <c r="X51" s="329"/>
      <c r="Y51" s="299"/>
      <c r="Z51" s="178" t="s">
        <v>298</v>
      </c>
      <c r="AA51" s="178"/>
      <c r="AB51" s="300"/>
      <c r="AC51" s="178">
        <v>2</v>
      </c>
      <c r="AD51" s="182"/>
      <c r="AE51" s="182"/>
      <c r="AF51" s="182"/>
      <c r="AG51" s="182"/>
      <c r="AH51" s="175"/>
      <c r="AI51" s="175"/>
      <c r="AJ51" s="175"/>
      <c r="AK51" s="175"/>
      <c r="AL51" s="182"/>
      <c r="AM51" s="182"/>
      <c r="AN51" s="182"/>
      <c r="AO51" s="182"/>
      <c r="AP51" s="182">
        <f t="shared" si="9"/>
        <v>32</v>
      </c>
      <c r="AQ51" s="182">
        <v>0</v>
      </c>
      <c r="AR51" s="176">
        <v>0</v>
      </c>
      <c r="AS51" s="182"/>
    </row>
    <row r="52" spans="2:45" ht="30" customHeight="1">
      <c r="B52" s="323"/>
      <c r="C52" s="324"/>
      <c r="D52" s="328"/>
      <c r="E52" s="328"/>
      <c r="F52" s="324"/>
      <c r="G52" s="325"/>
      <c r="H52" s="169" t="s">
        <v>205</v>
      </c>
      <c r="I52" s="170" t="s">
        <v>295</v>
      </c>
      <c r="J52" s="171" t="s">
        <v>296</v>
      </c>
      <c r="K52" s="172"/>
      <c r="L52" s="172">
        <v>8</v>
      </c>
      <c r="M52" s="172">
        <v>4</v>
      </c>
      <c r="N52" s="172">
        <v>6</v>
      </c>
      <c r="O52" s="172"/>
      <c r="P52" s="172"/>
      <c r="Q52" s="193">
        <f t="shared" si="8"/>
        <v>18</v>
      </c>
      <c r="R52" s="318"/>
      <c r="S52" s="175"/>
      <c r="T52" s="184"/>
      <c r="U52" s="184"/>
      <c r="V52" s="185"/>
      <c r="W52" s="177"/>
      <c r="X52" s="329"/>
      <c r="Y52" s="299"/>
      <c r="Z52" s="178" t="s">
        <v>298</v>
      </c>
      <c r="AA52" s="178"/>
      <c r="AB52" s="300"/>
      <c r="AC52" s="178">
        <v>2</v>
      </c>
      <c r="AD52" s="182"/>
      <c r="AE52" s="182"/>
      <c r="AF52" s="182"/>
      <c r="AG52" s="182"/>
      <c r="AH52" s="175"/>
      <c r="AI52" s="175"/>
      <c r="AJ52" s="175"/>
      <c r="AK52" s="175"/>
      <c r="AL52" s="182"/>
      <c r="AM52" s="182"/>
      <c r="AN52" s="182"/>
      <c r="AO52" s="182"/>
      <c r="AP52" s="182">
        <f t="shared" si="9"/>
        <v>18</v>
      </c>
      <c r="AQ52" s="182">
        <v>0</v>
      </c>
      <c r="AR52" s="176">
        <v>0</v>
      </c>
      <c r="AS52" s="182"/>
    </row>
    <row r="53" spans="2:45" ht="30" customHeight="1">
      <c r="B53" s="323"/>
      <c r="C53" s="324"/>
      <c r="D53" s="328"/>
      <c r="E53" s="328"/>
      <c r="F53" s="324"/>
      <c r="G53" s="325"/>
      <c r="H53" s="169" t="s">
        <v>209</v>
      </c>
      <c r="I53" s="170" t="s">
        <v>295</v>
      </c>
      <c r="J53" s="171" t="s">
        <v>309</v>
      </c>
      <c r="K53" s="172"/>
      <c r="L53" s="172">
        <v>10</v>
      </c>
      <c r="M53" s="172"/>
      <c r="N53" s="172">
        <v>12</v>
      </c>
      <c r="O53" s="172"/>
      <c r="P53" s="172"/>
      <c r="Q53" s="193">
        <f t="shared" si="8"/>
        <v>22</v>
      </c>
      <c r="R53" s="318"/>
      <c r="S53" s="175"/>
      <c r="T53" s="184"/>
      <c r="U53" s="184"/>
      <c r="V53" s="185"/>
      <c r="W53" s="177"/>
      <c r="X53" s="329"/>
      <c r="Y53" s="299"/>
      <c r="Z53" s="178" t="s">
        <v>298</v>
      </c>
      <c r="AA53" s="178"/>
      <c r="AB53" s="300"/>
      <c r="AC53" s="178">
        <v>2</v>
      </c>
      <c r="AD53" s="182"/>
      <c r="AE53" s="182"/>
      <c r="AF53" s="182"/>
      <c r="AG53" s="182"/>
      <c r="AH53" s="175"/>
      <c r="AI53" s="175"/>
      <c r="AJ53" s="175"/>
      <c r="AK53" s="175"/>
      <c r="AL53" s="182"/>
      <c r="AM53" s="182"/>
      <c r="AN53" s="182"/>
      <c r="AO53" s="182"/>
      <c r="AP53" s="182"/>
      <c r="AQ53" s="176"/>
      <c r="AR53" s="176"/>
      <c r="AS53" s="182"/>
    </row>
    <row r="54" spans="2:45" ht="30" customHeight="1">
      <c r="B54" s="323"/>
      <c r="C54" s="324"/>
      <c r="D54" s="328"/>
      <c r="E54" s="328"/>
      <c r="F54" s="324"/>
      <c r="G54" s="325"/>
      <c r="H54" s="169" t="s">
        <v>210</v>
      </c>
      <c r="I54" s="170" t="s">
        <v>295</v>
      </c>
      <c r="J54" s="171" t="s">
        <v>309</v>
      </c>
      <c r="K54" s="172"/>
      <c r="L54" s="197"/>
      <c r="M54" s="197"/>
      <c r="N54" s="197"/>
      <c r="O54" s="197"/>
      <c r="P54" s="197"/>
      <c r="Q54" s="193"/>
      <c r="R54" s="318"/>
      <c r="S54" s="175"/>
      <c r="T54" s="184"/>
      <c r="U54" s="184"/>
      <c r="V54" s="185"/>
      <c r="W54" s="177"/>
      <c r="X54" s="329"/>
      <c r="Y54" s="299"/>
      <c r="Z54" s="195"/>
      <c r="AA54" s="195"/>
      <c r="AB54" s="300"/>
      <c r="AC54" s="207"/>
      <c r="AD54" s="182"/>
      <c r="AE54" s="182"/>
      <c r="AF54" s="182"/>
      <c r="AG54" s="182"/>
      <c r="AH54" s="175"/>
      <c r="AI54" s="175"/>
      <c r="AJ54" s="175"/>
      <c r="AK54" s="175"/>
      <c r="AL54" s="182"/>
      <c r="AM54" s="182"/>
      <c r="AN54" s="182"/>
      <c r="AO54" s="182"/>
      <c r="AP54" s="182"/>
      <c r="AQ54" s="176"/>
      <c r="AR54" s="176"/>
      <c r="AS54" s="182"/>
    </row>
    <row r="55" spans="2:45" ht="30" customHeight="1">
      <c r="B55" s="323"/>
      <c r="C55" s="324"/>
      <c r="D55" s="328"/>
      <c r="E55" s="328"/>
      <c r="F55" s="324"/>
      <c r="G55" s="325"/>
      <c r="H55" s="169" t="s">
        <v>211</v>
      </c>
      <c r="I55" s="170" t="s">
        <v>295</v>
      </c>
      <c r="J55" s="171" t="s">
        <v>309</v>
      </c>
      <c r="K55" s="172"/>
      <c r="L55" s="197"/>
      <c r="M55" s="197"/>
      <c r="N55" s="197"/>
      <c r="O55" s="197"/>
      <c r="P55" s="197"/>
      <c r="Q55" s="193"/>
      <c r="R55" s="318"/>
      <c r="S55" s="175"/>
      <c r="T55" s="184"/>
      <c r="U55" s="184"/>
      <c r="V55" s="185"/>
      <c r="W55" s="177"/>
      <c r="X55" s="329"/>
      <c r="Y55" s="299"/>
      <c r="Z55" s="195"/>
      <c r="AA55" s="195"/>
      <c r="AB55" s="300"/>
      <c r="AC55" s="207"/>
      <c r="AD55" s="182"/>
      <c r="AE55" s="182"/>
      <c r="AF55" s="182"/>
      <c r="AG55" s="182"/>
      <c r="AH55" s="175"/>
      <c r="AI55" s="175"/>
      <c r="AJ55" s="175"/>
      <c r="AK55" s="175"/>
      <c r="AL55" s="182"/>
      <c r="AM55" s="182"/>
      <c r="AN55" s="182"/>
      <c r="AO55" s="182"/>
      <c r="AP55" s="182"/>
      <c r="AQ55" s="176"/>
      <c r="AR55" s="176"/>
      <c r="AS55" s="182"/>
    </row>
    <row r="56" spans="2:45" ht="25.5">
      <c r="B56" s="323"/>
      <c r="C56" s="324"/>
      <c r="D56" s="328"/>
      <c r="E56" s="328"/>
      <c r="F56" s="324"/>
      <c r="G56" s="325"/>
      <c r="H56" s="169" t="s">
        <v>214</v>
      </c>
      <c r="I56" s="170" t="s">
        <v>295</v>
      </c>
      <c r="J56" s="171" t="s">
        <v>296</v>
      </c>
      <c r="K56" s="172"/>
      <c r="L56" s="172" t="s">
        <v>243</v>
      </c>
      <c r="M56" s="172" t="s">
        <v>243</v>
      </c>
      <c r="N56" s="172">
        <v>20</v>
      </c>
      <c r="O56" s="172"/>
      <c r="P56" s="172"/>
      <c r="Q56" s="193">
        <f>SUM(K56:O56)</f>
        <v>20</v>
      </c>
      <c r="R56" s="318"/>
      <c r="S56" s="172">
        <v>48</v>
      </c>
      <c r="T56" s="184"/>
      <c r="U56" s="184"/>
      <c r="V56" s="185"/>
      <c r="W56" s="177"/>
      <c r="X56" s="329"/>
      <c r="Y56" s="299"/>
      <c r="Z56" s="178" t="s">
        <v>301</v>
      </c>
      <c r="AA56" s="178"/>
      <c r="AB56" s="300"/>
      <c r="AC56" s="179">
        <v>2</v>
      </c>
      <c r="AD56" s="179"/>
      <c r="AE56" s="169"/>
      <c r="AF56" s="169"/>
      <c r="AG56" s="179"/>
      <c r="AH56" s="172"/>
      <c r="AI56" s="172"/>
      <c r="AJ56" s="172"/>
      <c r="AK56" s="172"/>
      <c r="AL56" s="179"/>
      <c r="AM56" s="169"/>
      <c r="AN56" s="169"/>
      <c r="AO56" s="179" t="s">
        <v>147</v>
      </c>
      <c r="AP56" s="182">
        <f>Q56</f>
        <v>20</v>
      </c>
      <c r="AQ56" s="176">
        <v>0</v>
      </c>
      <c r="AR56" s="176">
        <v>0</v>
      </c>
      <c r="AS56" s="182"/>
    </row>
    <row r="57" spans="2:45" s="189" customFormat="1" ht="21" customHeight="1">
      <c r="B57" s="190"/>
      <c r="C57" s="326" t="s">
        <v>305</v>
      </c>
      <c r="D57" s="326"/>
      <c r="E57" s="326"/>
      <c r="F57" s="326"/>
      <c r="G57" s="326"/>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191"/>
      <c r="AG57" s="191"/>
      <c r="AH57" s="191"/>
      <c r="AI57" s="191"/>
      <c r="AJ57" s="191"/>
      <c r="AK57" s="191"/>
      <c r="AL57" s="191"/>
      <c r="AM57" s="191"/>
      <c r="AN57" s="191"/>
      <c r="AO57" s="191"/>
      <c r="AP57" s="191"/>
      <c r="AQ57" s="191"/>
      <c r="AR57" s="191"/>
      <c r="AS57" s="191"/>
    </row>
    <row r="58" spans="2:45" ht="30" customHeight="1">
      <c r="B58" s="323" t="s">
        <v>314</v>
      </c>
      <c r="C58" s="324" t="s">
        <v>318</v>
      </c>
      <c r="D58" s="328"/>
      <c r="E58" s="328" t="s">
        <v>122</v>
      </c>
      <c r="F58" s="324" t="str">
        <f>VLOOKUP(E58,BCC,2,FALSE())</f>
        <v>BCC2 Répondre à une problématique industrielle et de recherche  à partir d'un usage judicieux des outils avancés du contrôle-commande et du traitement de l'information</v>
      </c>
      <c r="G58" s="325">
        <v>1</v>
      </c>
      <c r="H58" s="169" t="s">
        <v>204</v>
      </c>
      <c r="I58" s="170" t="s">
        <v>295</v>
      </c>
      <c r="J58" s="171" t="s">
        <v>296</v>
      </c>
      <c r="K58" s="179"/>
      <c r="L58" s="192"/>
      <c r="M58" s="192"/>
      <c r="N58" s="192"/>
      <c r="O58" s="192"/>
      <c r="P58" s="192"/>
      <c r="Q58" s="193">
        <f t="shared" ref="Q58:Q68" si="10">SUM(K58:O58)</f>
        <v>0</v>
      </c>
      <c r="R58" s="318">
        <f>SUM(Q58:Q68)</f>
        <v>0</v>
      </c>
      <c r="S58" s="179"/>
      <c r="T58" s="182"/>
      <c r="U58" s="182"/>
      <c r="V58" s="182"/>
      <c r="W58" s="177"/>
      <c r="X58" s="329">
        <v>8</v>
      </c>
      <c r="Y58" s="297">
        <v>8</v>
      </c>
      <c r="Z58" s="195" t="s">
        <v>298</v>
      </c>
      <c r="AA58" s="195"/>
      <c r="AB58" s="298"/>
      <c r="AC58" s="195">
        <v>2</v>
      </c>
      <c r="AD58" s="179"/>
      <c r="AE58" s="169"/>
      <c r="AF58" s="169"/>
      <c r="AG58" s="179"/>
      <c r="AH58" s="179"/>
      <c r="AI58" s="179"/>
      <c r="AJ58" s="179"/>
      <c r="AK58" s="179"/>
      <c r="AL58" s="179"/>
      <c r="AM58" s="169"/>
      <c r="AN58" s="169"/>
      <c r="AO58" s="179"/>
      <c r="AP58" s="182">
        <f>Q58</f>
        <v>0</v>
      </c>
      <c r="AQ58" s="182">
        <v>0</v>
      </c>
      <c r="AR58" s="183">
        <v>0</v>
      </c>
      <c r="AS58" s="182"/>
    </row>
    <row r="59" spans="2:45" ht="30" customHeight="1">
      <c r="B59" s="323"/>
      <c r="C59" s="324"/>
      <c r="D59" s="328"/>
      <c r="E59" s="328"/>
      <c r="F59" s="324"/>
      <c r="G59" s="325"/>
      <c r="H59" s="169" t="s">
        <v>316</v>
      </c>
      <c r="I59" s="170" t="s">
        <v>295</v>
      </c>
      <c r="J59" s="171" t="s">
        <v>296</v>
      </c>
      <c r="K59" s="172"/>
      <c r="L59" s="197"/>
      <c r="M59" s="197"/>
      <c r="N59" s="197"/>
      <c r="O59" s="197"/>
      <c r="P59" s="197"/>
      <c r="Q59" s="193">
        <f t="shared" si="10"/>
        <v>0</v>
      </c>
      <c r="R59" s="318"/>
      <c r="S59" s="172"/>
      <c r="T59" s="182"/>
      <c r="U59" s="182"/>
      <c r="V59" s="183"/>
      <c r="W59" s="177"/>
      <c r="X59" s="329"/>
      <c r="Y59" s="297"/>
      <c r="Z59" s="195" t="s">
        <v>298</v>
      </c>
      <c r="AA59" s="195"/>
      <c r="AB59" s="298"/>
      <c r="AC59" s="195">
        <v>2</v>
      </c>
      <c r="AD59" s="179"/>
      <c r="AE59" s="169"/>
      <c r="AF59" s="169"/>
      <c r="AG59" s="179"/>
      <c r="AH59" s="172"/>
      <c r="AI59" s="172"/>
      <c r="AJ59" s="172"/>
      <c r="AK59" s="172"/>
      <c r="AL59" s="179"/>
      <c r="AM59" s="169"/>
      <c r="AN59" s="169"/>
      <c r="AO59" s="179"/>
      <c r="AP59" s="182">
        <f>Q59</f>
        <v>0</v>
      </c>
      <c r="AQ59" s="182">
        <v>0</v>
      </c>
      <c r="AR59" s="183">
        <v>0</v>
      </c>
      <c r="AS59" s="182"/>
    </row>
    <row r="60" spans="2:45" ht="30" customHeight="1">
      <c r="B60" s="323"/>
      <c r="C60" s="324"/>
      <c r="D60" s="328"/>
      <c r="E60" s="328"/>
      <c r="F60" s="324"/>
      <c r="G60" s="325"/>
      <c r="H60" s="169" t="s">
        <v>317</v>
      </c>
      <c r="I60" s="170" t="s">
        <v>295</v>
      </c>
      <c r="J60" s="171" t="s">
        <v>296</v>
      </c>
      <c r="K60" s="172"/>
      <c r="L60" s="197"/>
      <c r="M60" s="197"/>
      <c r="N60" s="197"/>
      <c r="O60" s="197"/>
      <c r="P60" s="197"/>
      <c r="Q60" s="193">
        <f t="shared" si="10"/>
        <v>0</v>
      </c>
      <c r="R60" s="318"/>
      <c r="S60" s="172"/>
      <c r="T60" s="182"/>
      <c r="U60" s="182"/>
      <c r="V60" s="183"/>
      <c r="W60" s="177"/>
      <c r="X60" s="329"/>
      <c r="Y60" s="297"/>
      <c r="Z60" s="195" t="s">
        <v>298</v>
      </c>
      <c r="AA60" s="195"/>
      <c r="AB60" s="298"/>
      <c r="AC60" s="195">
        <v>2</v>
      </c>
      <c r="AD60" s="179"/>
      <c r="AE60" s="169"/>
      <c r="AF60" s="169"/>
      <c r="AG60" s="179"/>
      <c r="AH60" s="172"/>
      <c r="AI60" s="172"/>
      <c r="AJ60" s="172"/>
      <c r="AK60" s="172"/>
      <c r="AL60" s="179"/>
      <c r="AM60" s="169"/>
      <c r="AN60" s="169"/>
      <c r="AO60" s="179"/>
      <c r="AP60" s="182"/>
      <c r="AQ60" s="182"/>
      <c r="AR60" s="183"/>
      <c r="AS60" s="182"/>
    </row>
    <row r="61" spans="2:45" ht="30" customHeight="1">
      <c r="B61" s="323"/>
      <c r="C61" s="324"/>
      <c r="D61" s="328"/>
      <c r="E61" s="328"/>
      <c r="F61" s="324"/>
      <c r="G61" s="325"/>
      <c r="H61" s="169" t="s">
        <v>201</v>
      </c>
      <c r="I61" s="170" t="s">
        <v>295</v>
      </c>
      <c r="J61" s="171" t="s">
        <v>296</v>
      </c>
      <c r="K61" s="172"/>
      <c r="L61" s="197"/>
      <c r="M61" s="197"/>
      <c r="N61" s="197"/>
      <c r="O61" s="197"/>
      <c r="P61" s="197"/>
      <c r="Q61" s="193">
        <f t="shared" si="10"/>
        <v>0</v>
      </c>
      <c r="R61" s="318"/>
      <c r="S61" s="172"/>
      <c r="T61" s="182"/>
      <c r="U61" s="182"/>
      <c r="V61" s="183"/>
      <c r="W61" s="177"/>
      <c r="X61" s="329"/>
      <c r="Y61" s="297"/>
      <c r="Z61" s="195" t="s">
        <v>298</v>
      </c>
      <c r="AA61" s="195"/>
      <c r="AB61" s="298"/>
      <c r="AC61" s="195">
        <v>2</v>
      </c>
      <c r="AD61" s="179"/>
      <c r="AE61" s="169"/>
      <c r="AF61" s="169"/>
      <c r="AG61" s="179"/>
      <c r="AH61" s="172"/>
      <c r="AI61" s="172"/>
      <c r="AJ61" s="172"/>
      <c r="AK61" s="172"/>
      <c r="AL61" s="179"/>
      <c r="AM61" s="169"/>
      <c r="AN61" s="169"/>
      <c r="AO61" s="179"/>
      <c r="AP61" s="182"/>
      <c r="AQ61" s="182"/>
      <c r="AR61" s="183"/>
      <c r="AS61" s="182"/>
    </row>
    <row r="62" spans="2:45" ht="30" customHeight="1">
      <c r="B62" s="323"/>
      <c r="C62" s="324"/>
      <c r="D62" s="328"/>
      <c r="E62" s="328"/>
      <c r="F62" s="324"/>
      <c r="G62" s="325"/>
      <c r="H62" s="169" t="s">
        <v>202</v>
      </c>
      <c r="I62" s="170" t="s">
        <v>295</v>
      </c>
      <c r="J62" s="171" t="s">
        <v>296</v>
      </c>
      <c r="K62" s="172"/>
      <c r="L62" s="197"/>
      <c r="M62" s="197"/>
      <c r="N62" s="197"/>
      <c r="O62" s="197"/>
      <c r="P62" s="197"/>
      <c r="Q62" s="193">
        <f t="shared" si="10"/>
        <v>0</v>
      </c>
      <c r="R62" s="318"/>
      <c r="S62" s="172"/>
      <c r="T62" s="182"/>
      <c r="U62" s="182"/>
      <c r="V62" s="183"/>
      <c r="W62" s="177"/>
      <c r="X62" s="329"/>
      <c r="Y62" s="297"/>
      <c r="Z62" s="195" t="s">
        <v>298</v>
      </c>
      <c r="AA62" s="195"/>
      <c r="AB62" s="298"/>
      <c r="AC62" s="195">
        <v>2</v>
      </c>
      <c r="AD62" s="179"/>
      <c r="AE62" s="169"/>
      <c r="AF62" s="169"/>
      <c r="AG62" s="179"/>
      <c r="AH62" s="172"/>
      <c r="AI62" s="172"/>
      <c r="AJ62" s="172"/>
      <c r="AK62" s="172"/>
      <c r="AL62" s="179"/>
      <c r="AM62" s="169"/>
      <c r="AN62" s="169"/>
      <c r="AO62" s="179"/>
      <c r="AP62" s="182">
        <f t="shared" ref="AP62:AP68" si="11">Q62</f>
        <v>0</v>
      </c>
      <c r="AQ62" s="182">
        <v>0</v>
      </c>
      <c r="AR62" s="183">
        <v>0</v>
      </c>
      <c r="AS62" s="182"/>
    </row>
    <row r="63" spans="2:45" ht="30" customHeight="1">
      <c r="B63" s="323"/>
      <c r="C63" s="324"/>
      <c r="D63" s="328"/>
      <c r="E63" s="328"/>
      <c r="F63" s="324"/>
      <c r="G63" s="325"/>
      <c r="H63" s="169" t="s">
        <v>203</v>
      </c>
      <c r="I63" s="170" t="s">
        <v>295</v>
      </c>
      <c r="J63" s="171" t="s">
        <v>296</v>
      </c>
      <c r="K63" s="172"/>
      <c r="L63" s="197"/>
      <c r="M63" s="197"/>
      <c r="N63" s="197"/>
      <c r="O63" s="197"/>
      <c r="P63" s="197"/>
      <c r="Q63" s="193">
        <f t="shared" si="10"/>
        <v>0</v>
      </c>
      <c r="R63" s="318"/>
      <c r="S63" s="172"/>
      <c r="T63" s="182"/>
      <c r="U63" s="182"/>
      <c r="V63" s="183"/>
      <c r="W63" s="177"/>
      <c r="X63" s="329"/>
      <c r="Y63" s="297"/>
      <c r="Z63" s="195" t="s">
        <v>298</v>
      </c>
      <c r="AA63" s="195"/>
      <c r="AB63" s="298"/>
      <c r="AC63" s="195">
        <v>2</v>
      </c>
      <c r="AD63" s="179"/>
      <c r="AE63" s="169"/>
      <c r="AF63" s="169"/>
      <c r="AG63" s="179"/>
      <c r="AH63" s="172"/>
      <c r="AI63" s="172"/>
      <c r="AJ63" s="172"/>
      <c r="AK63" s="172"/>
      <c r="AL63" s="179"/>
      <c r="AM63" s="169"/>
      <c r="AN63" s="169"/>
      <c r="AO63" s="179"/>
      <c r="AP63" s="182">
        <f t="shared" si="11"/>
        <v>0</v>
      </c>
      <c r="AQ63" s="182">
        <v>0</v>
      </c>
      <c r="AR63" s="183">
        <v>0</v>
      </c>
      <c r="AS63" s="182"/>
    </row>
    <row r="64" spans="2:45" ht="30" customHeight="1">
      <c r="B64" s="323"/>
      <c r="C64" s="324"/>
      <c r="D64" s="328"/>
      <c r="E64" s="328"/>
      <c r="F64" s="324"/>
      <c r="G64" s="325"/>
      <c r="H64" s="169" t="s">
        <v>205</v>
      </c>
      <c r="I64" s="170" t="s">
        <v>295</v>
      </c>
      <c r="J64" s="171" t="s">
        <v>296</v>
      </c>
      <c r="K64" s="172"/>
      <c r="L64" s="197"/>
      <c r="M64" s="197"/>
      <c r="N64" s="197"/>
      <c r="O64" s="197"/>
      <c r="P64" s="197"/>
      <c r="Q64" s="193">
        <f t="shared" si="10"/>
        <v>0</v>
      </c>
      <c r="R64" s="318"/>
      <c r="S64" s="172"/>
      <c r="T64" s="182"/>
      <c r="U64" s="182"/>
      <c r="V64" s="183"/>
      <c r="W64" s="177"/>
      <c r="X64" s="329"/>
      <c r="Y64" s="297"/>
      <c r="Z64" s="195" t="s">
        <v>298</v>
      </c>
      <c r="AA64" s="195"/>
      <c r="AB64" s="298"/>
      <c r="AC64" s="195">
        <v>2</v>
      </c>
      <c r="AD64" s="179"/>
      <c r="AE64" s="169"/>
      <c r="AF64" s="169"/>
      <c r="AG64" s="179"/>
      <c r="AH64" s="172"/>
      <c r="AI64" s="172"/>
      <c r="AJ64" s="172"/>
      <c r="AK64" s="172"/>
      <c r="AL64" s="179"/>
      <c r="AM64" s="169"/>
      <c r="AN64" s="169"/>
      <c r="AO64" s="179"/>
      <c r="AP64" s="182">
        <f t="shared" si="11"/>
        <v>0</v>
      </c>
      <c r="AQ64" s="182">
        <v>0</v>
      </c>
      <c r="AR64" s="183">
        <v>0</v>
      </c>
      <c r="AS64" s="182"/>
    </row>
    <row r="65" spans="2:45" ht="30" customHeight="1">
      <c r="B65" s="323"/>
      <c r="C65" s="324"/>
      <c r="D65" s="328"/>
      <c r="E65" s="328"/>
      <c r="F65" s="324"/>
      <c r="G65" s="325"/>
      <c r="H65" s="169" t="s">
        <v>209</v>
      </c>
      <c r="I65" s="170" t="s">
        <v>295</v>
      </c>
      <c r="J65" s="171" t="s">
        <v>309</v>
      </c>
      <c r="K65" s="181"/>
      <c r="L65" s="199"/>
      <c r="M65" s="199"/>
      <c r="N65" s="199"/>
      <c r="O65" s="199"/>
      <c r="P65" s="199"/>
      <c r="Q65" s="193">
        <f t="shared" si="10"/>
        <v>0</v>
      </c>
      <c r="R65" s="318"/>
      <c r="S65" s="181"/>
      <c r="T65" s="182"/>
      <c r="U65" s="182"/>
      <c r="V65" s="183"/>
      <c r="W65" s="177"/>
      <c r="X65" s="329"/>
      <c r="Y65" s="297"/>
      <c r="Z65" s="195" t="s">
        <v>298</v>
      </c>
      <c r="AA65" s="195"/>
      <c r="AB65" s="298"/>
      <c r="AC65" s="195">
        <v>2</v>
      </c>
      <c r="AD65" s="169"/>
      <c r="AE65" s="169"/>
      <c r="AF65" s="169"/>
      <c r="AG65" s="169"/>
      <c r="AH65" s="181"/>
      <c r="AI65" s="181"/>
      <c r="AJ65" s="181"/>
      <c r="AK65" s="181"/>
      <c r="AL65" s="169"/>
      <c r="AM65" s="169"/>
      <c r="AN65" s="169"/>
      <c r="AO65" s="169"/>
      <c r="AP65" s="182">
        <f t="shared" si="11"/>
        <v>0</v>
      </c>
      <c r="AQ65" s="182">
        <v>0</v>
      </c>
      <c r="AR65" s="183">
        <v>0</v>
      </c>
      <c r="AS65" s="182"/>
    </row>
    <row r="66" spans="2:45" ht="30" customHeight="1">
      <c r="B66" s="323"/>
      <c r="C66" s="324"/>
      <c r="D66" s="328"/>
      <c r="E66" s="328"/>
      <c r="F66" s="324"/>
      <c r="G66" s="325"/>
      <c r="H66" s="169" t="s">
        <v>210</v>
      </c>
      <c r="I66" s="170" t="s">
        <v>295</v>
      </c>
      <c r="J66" s="171" t="s">
        <v>309</v>
      </c>
      <c r="K66" s="175"/>
      <c r="L66" s="200"/>
      <c r="M66" s="200"/>
      <c r="N66" s="200"/>
      <c r="O66" s="200"/>
      <c r="P66" s="200"/>
      <c r="Q66" s="193">
        <f t="shared" si="10"/>
        <v>0</v>
      </c>
      <c r="R66" s="318"/>
      <c r="S66" s="175"/>
      <c r="T66" s="184"/>
      <c r="U66" s="184"/>
      <c r="V66" s="185"/>
      <c r="W66" s="177"/>
      <c r="X66" s="329"/>
      <c r="Y66" s="297"/>
      <c r="Z66" s="195"/>
      <c r="AA66" s="195"/>
      <c r="AB66" s="298"/>
      <c r="AC66" s="208"/>
      <c r="AD66" s="182"/>
      <c r="AE66" s="182"/>
      <c r="AF66" s="182"/>
      <c r="AG66" s="182"/>
      <c r="AH66" s="175"/>
      <c r="AI66" s="175"/>
      <c r="AJ66" s="175"/>
      <c r="AK66" s="175"/>
      <c r="AL66" s="182"/>
      <c r="AM66" s="182"/>
      <c r="AN66" s="182"/>
      <c r="AO66" s="182"/>
      <c r="AP66" s="182">
        <f t="shared" si="11"/>
        <v>0</v>
      </c>
      <c r="AQ66" s="182">
        <v>0</v>
      </c>
      <c r="AR66" s="183">
        <v>0</v>
      </c>
      <c r="AS66" s="182"/>
    </row>
    <row r="67" spans="2:45" ht="30" customHeight="1">
      <c r="B67" s="323"/>
      <c r="C67" s="324"/>
      <c r="D67" s="328"/>
      <c r="E67" s="328"/>
      <c r="F67" s="324"/>
      <c r="G67" s="325"/>
      <c r="H67" s="169" t="s">
        <v>211</v>
      </c>
      <c r="I67" s="170" t="s">
        <v>295</v>
      </c>
      <c r="J67" s="171" t="s">
        <v>309</v>
      </c>
      <c r="K67" s="172"/>
      <c r="L67" s="197"/>
      <c r="M67" s="197"/>
      <c r="N67" s="197"/>
      <c r="O67" s="197"/>
      <c r="P67" s="197"/>
      <c r="Q67" s="193">
        <f t="shared" si="10"/>
        <v>0</v>
      </c>
      <c r="R67" s="318"/>
      <c r="S67" s="175"/>
      <c r="T67" s="184"/>
      <c r="U67" s="184"/>
      <c r="V67" s="185"/>
      <c r="W67" s="177"/>
      <c r="X67" s="329"/>
      <c r="Y67" s="297"/>
      <c r="Z67" s="195"/>
      <c r="AA67" s="195"/>
      <c r="AB67" s="298"/>
      <c r="AC67" s="208"/>
      <c r="AD67" s="182"/>
      <c r="AE67" s="182"/>
      <c r="AF67" s="182"/>
      <c r="AG67" s="182"/>
      <c r="AH67" s="175"/>
      <c r="AI67" s="175"/>
      <c r="AJ67" s="175"/>
      <c r="AK67" s="175"/>
      <c r="AL67" s="182"/>
      <c r="AM67" s="182"/>
      <c r="AN67" s="182"/>
      <c r="AO67" s="182"/>
      <c r="AP67" s="182">
        <f t="shared" si="11"/>
        <v>0</v>
      </c>
      <c r="AQ67" s="182">
        <v>0</v>
      </c>
      <c r="AR67" s="183">
        <v>0</v>
      </c>
      <c r="AS67" s="182"/>
    </row>
    <row r="68" spans="2:45" ht="25.5">
      <c r="B68" s="323"/>
      <c r="C68" s="324"/>
      <c r="D68" s="328"/>
      <c r="E68" s="328"/>
      <c r="F68" s="324"/>
      <c r="G68" s="325"/>
      <c r="H68" s="169" t="s">
        <v>214</v>
      </c>
      <c r="I68" s="170" t="s">
        <v>295</v>
      </c>
      <c r="J68" s="171" t="s">
        <v>296</v>
      </c>
      <c r="K68" s="172"/>
      <c r="L68" s="197"/>
      <c r="M68" s="197"/>
      <c r="N68" s="197"/>
      <c r="O68" s="197"/>
      <c r="P68" s="197"/>
      <c r="Q68" s="193">
        <f t="shared" si="10"/>
        <v>0</v>
      </c>
      <c r="R68" s="318"/>
      <c r="S68" s="172"/>
      <c r="T68" s="184"/>
      <c r="U68" s="184"/>
      <c r="V68" s="185"/>
      <c r="W68" s="177"/>
      <c r="X68" s="329"/>
      <c r="Y68" s="297"/>
      <c r="Z68" s="195" t="s">
        <v>301</v>
      </c>
      <c r="AA68" s="195"/>
      <c r="AB68" s="298"/>
      <c r="AC68" s="196">
        <v>2</v>
      </c>
      <c r="AD68" s="179"/>
      <c r="AE68" s="169"/>
      <c r="AF68" s="169"/>
      <c r="AG68" s="179"/>
      <c r="AH68" s="172"/>
      <c r="AI68" s="172"/>
      <c r="AJ68" s="172"/>
      <c r="AK68" s="172"/>
      <c r="AL68" s="179"/>
      <c r="AM68" s="169"/>
      <c r="AN68" s="169"/>
      <c r="AO68" s="179" t="s">
        <v>147</v>
      </c>
      <c r="AP68" s="182">
        <f t="shared" si="11"/>
        <v>0</v>
      </c>
      <c r="AQ68" s="182">
        <v>0</v>
      </c>
      <c r="AR68" s="183">
        <v>0</v>
      </c>
      <c r="AS68" s="182"/>
    </row>
    <row r="69" spans="2:45" s="189" customFormat="1" ht="21" customHeight="1">
      <c r="B69" s="190"/>
      <c r="C69" s="326" t="s">
        <v>305</v>
      </c>
      <c r="D69" s="326"/>
      <c r="E69" s="326"/>
      <c r="F69" s="326"/>
      <c r="G69" s="326"/>
      <c r="H69" s="191"/>
      <c r="I69" s="191"/>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c r="AR69" s="191"/>
      <c r="AS69" s="191"/>
    </row>
    <row r="70" spans="2:45" ht="30" customHeight="1">
      <c r="B70" s="323" t="s">
        <v>314</v>
      </c>
      <c r="C70" s="324" t="s">
        <v>319</v>
      </c>
      <c r="D70" s="328"/>
      <c r="E70" s="328" t="s">
        <v>128</v>
      </c>
      <c r="F70" s="324" t="str">
        <f>VLOOKUP(E70,BCC,2,FALSE())</f>
        <v>BCC3 Faire appel aux méthodes avancées du contrôle-commande et du traitement de l'information pour intégrer une solution dans un système complexe</v>
      </c>
      <c r="G70" s="325">
        <v>1</v>
      </c>
      <c r="H70" s="169" t="s">
        <v>204</v>
      </c>
      <c r="I70" s="170" t="s">
        <v>295</v>
      </c>
      <c r="J70" s="171" t="s">
        <v>296</v>
      </c>
      <c r="K70" s="179"/>
      <c r="L70" s="192"/>
      <c r="M70" s="192"/>
      <c r="N70" s="192"/>
      <c r="O70" s="192"/>
      <c r="P70" s="192"/>
      <c r="Q70" s="193">
        <f>SUM(K70:O70)</f>
        <v>0</v>
      </c>
      <c r="R70" s="318">
        <f>SUM(Q70:Q81)</f>
        <v>0</v>
      </c>
      <c r="S70" s="179"/>
      <c r="T70" s="182"/>
      <c r="U70" s="182"/>
      <c r="V70" s="182"/>
      <c r="W70" s="177"/>
      <c r="X70" s="329">
        <v>8</v>
      </c>
      <c r="Y70" s="299">
        <v>8</v>
      </c>
      <c r="Z70" s="195" t="s">
        <v>298</v>
      </c>
      <c r="AA70" s="195"/>
      <c r="AB70" s="298"/>
      <c r="AC70" s="195">
        <v>2</v>
      </c>
      <c r="AD70" s="179"/>
      <c r="AE70" s="169"/>
      <c r="AF70" s="169"/>
      <c r="AG70" s="179"/>
      <c r="AH70" s="179"/>
      <c r="AI70" s="179"/>
      <c r="AJ70" s="179"/>
      <c r="AK70" s="179"/>
      <c r="AL70" s="179"/>
      <c r="AM70" s="169"/>
      <c r="AN70" s="169"/>
      <c r="AO70" s="179"/>
      <c r="AP70" s="182">
        <f>Q70</f>
        <v>0</v>
      </c>
      <c r="AQ70" s="182">
        <v>0</v>
      </c>
      <c r="AR70" s="183">
        <v>0</v>
      </c>
      <c r="AS70" s="182"/>
    </row>
    <row r="71" spans="2:45" ht="30" customHeight="1">
      <c r="B71" s="323"/>
      <c r="C71" s="324"/>
      <c r="D71" s="328"/>
      <c r="E71" s="328"/>
      <c r="F71" s="324"/>
      <c r="G71" s="325"/>
      <c r="H71" s="169" t="s">
        <v>316</v>
      </c>
      <c r="I71" s="170" t="s">
        <v>295</v>
      </c>
      <c r="J71" s="171" t="s">
        <v>296</v>
      </c>
      <c r="K71" s="172"/>
      <c r="L71" s="197"/>
      <c r="M71" s="197"/>
      <c r="N71" s="197"/>
      <c r="O71" s="197"/>
      <c r="P71" s="197"/>
      <c r="Q71" s="193"/>
      <c r="R71" s="318"/>
      <c r="S71" s="172"/>
      <c r="T71" s="182"/>
      <c r="U71" s="182"/>
      <c r="V71" s="183"/>
      <c r="W71" s="177"/>
      <c r="X71" s="329"/>
      <c r="Y71" s="299"/>
      <c r="Z71" s="195" t="s">
        <v>298</v>
      </c>
      <c r="AA71" s="195"/>
      <c r="AB71" s="298"/>
      <c r="AC71" s="195">
        <v>2</v>
      </c>
      <c r="AD71" s="179"/>
      <c r="AE71" s="169"/>
      <c r="AF71" s="169"/>
      <c r="AG71" s="179"/>
      <c r="AH71" s="172"/>
      <c r="AI71" s="172"/>
      <c r="AJ71" s="172"/>
      <c r="AK71" s="172"/>
      <c r="AL71" s="179"/>
      <c r="AM71" s="169"/>
      <c r="AN71" s="169"/>
      <c r="AO71" s="179"/>
      <c r="AP71" s="182"/>
      <c r="AQ71" s="182"/>
      <c r="AR71" s="183"/>
      <c r="AS71" s="182"/>
    </row>
    <row r="72" spans="2:45" ht="30" customHeight="1">
      <c r="B72" s="323"/>
      <c r="C72" s="324"/>
      <c r="D72" s="328"/>
      <c r="E72" s="328"/>
      <c r="F72" s="324"/>
      <c r="G72" s="325"/>
      <c r="H72" s="169" t="s">
        <v>317</v>
      </c>
      <c r="I72" s="170" t="s">
        <v>295</v>
      </c>
      <c r="J72" s="171" t="s">
        <v>296</v>
      </c>
      <c r="K72" s="172"/>
      <c r="L72" s="197"/>
      <c r="M72" s="197"/>
      <c r="N72" s="197"/>
      <c r="O72" s="197"/>
      <c r="P72" s="197"/>
      <c r="Q72" s="193"/>
      <c r="R72" s="318"/>
      <c r="S72" s="172"/>
      <c r="T72" s="182"/>
      <c r="U72" s="182"/>
      <c r="V72" s="183"/>
      <c r="W72" s="177"/>
      <c r="X72" s="329"/>
      <c r="Y72" s="299"/>
      <c r="Z72" s="195" t="s">
        <v>298</v>
      </c>
      <c r="AA72" s="195"/>
      <c r="AB72" s="298"/>
      <c r="AC72" s="195">
        <v>2</v>
      </c>
      <c r="AD72" s="179"/>
      <c r="AE72" s="169"/>
      <c r="AF72" s="169"/>
      <c r="AG72" s="179"/>
      <c r="AH72" s="172"/>
      <c r="AI72" s="172"/>
      <c r="AJ72" s="172"/>
      <c r="AK72" s="172"/>
      <c r="AL72" s="179"/>
      <c r="AM72" s="169"/>
      <c r="AN72" s="169"/>
      <c r="AO72" s="179"/>
      <c r="AP72" s="182"/>
      <c r="AQ72" s="182"/>
      <c r="AR72" s="183"/>
      <c r="AS72" s="182"/>
    </row>
    <row r="73" spans="2:45" ht="30" customHeight="1">
      <c r="B73" s="323"/>
      <c r="C73" s="324"/>
      <c r="D73" s="328"/>
      <c r="E73" s="328"/>
      <c r="F73" s="324"/>
      <c r="G73" s="325"/>
      <c r="H73" s="169" t="s">
        <v>201</v>
      </c>
      <c r="I73" s="170" t="s">
        <v>295</v>
      </c>
      <c r="J73" s="171" t="s">
        <v>296</v>
      </c>
      <c r="K73" s="172"/>
      <c r="L73" s="197"/>
      <c r="M73" s="197"/>
      <c r="N73" s="197"/>
      <c r="O73" s="197"/>
      <c r="P73" s="197"/>
      <c r="Q73" s="193">
        <f t="shared" ref="Q73:Q81" si="12">SUM(K73:O73)</f>
        <v>0</v>
      </c>
      <c r="R73" s="318"/>
      <c r="S73" s="172"/>
      <c r="T73" s="182"/>
      <c r="U73" s="182"/>
      <c r="V73" s="183"/>
      <c r="W73" s="177"/>
      <c r="X73" s="329"/>
      <c r="Y73" s="299"/>
      <c r="Z73" s="195" t="s">
        <v>298</v>
      </c>
      <c r="AA73" s="195"/>
      <c r="AB73" s="298"/>
      <c r="AC73" s="195">
        <v>2</v>
      </c>
      <c r="AD73" s="179"/>
      <c r="AE73" s="169"/>
      <c r="AF73" s="169"/>
      <c r="AG73" s="179"/>
      <c r="AH73" s="172"/>
      <c r="AI73" s="172"/>
      <c r="AJ73" s="172"/>
      <c r="AK73" s="172"/>
      <c r="AL73" s="179"/>
      <c r="AM73" s="169"/>
      <c r="AN73" s="169"/>
      <c r="AO73" s="179"/>
      <c r="AP73" s="182">
        <f t="shared" ref="AP73:AP81" si="13">Q73</f>
        <v>0</v>
      </c>
      <c r="AQ73" s="182">
        <v>0</v>
      </c>
      <c r="AR73" s="183">
        <v>0</v>
      </c>
      <c r="AS73" s="182"/>
    </row>
    <row r="74" spans="2:45" ht="30" customHeight="1">
      <c r="B74" s="323"/>
      <c r="C74" s="324"/>
      <c r="D74" s="328"/>
      <c r="E74" s="328"/>
      <c r="F74" s="324"/>
      <c r="G74" s="325"/>
      <c r="H74" s="169" t="s">
        <v>202</v>
      </c>
      <c r="I74" s="170" t="s">
        <v>295</v>
      </c>
      <c r="J74" s="171" t="s">
        <v>296</v>
      </c>
      <c r="K74" s="172"/>
      <c r="L74" s="197"/>
      <c r="M74" s="197"/>
      <c r="N74" s="197"/>
      <c r="O74" s="197"/>
      <c r="P74" s="197"/>
      <c r="Q74" s="193">
        <f t="shared" si="12"/>
        <v>0</v>
      </c>
      <c r="R74" s="318"/>
      <c r="S74" s="172"/>
      <c r="T74" s="182"/>
      <c r="U74" s="182"/>
      <c r="V74" s="183"/>
      <c r="W74" s="177"/>
      <c r="X74" s="329"/>
      <c r="Y74" s="299"/>
      <c r="Z74" s="195" t="s">
        <v>298</v>
      </c>
      <c r="AA74" s="195"/>
      <c r="AB74" s="298"/>
      <c r="AC74" s="195">
        <v>2</v>
      </c>
      <c r="AD74" s="179"/>
      <c r="AE74" s="169"/>
      <c r="AF74" s="169"/>
      <c r="AG74" s="179"/>
      <c r="AH74" s="172"/>
      <c r="AI74" s="172"/>
      <c r="AJ74" s="172"/>
      <c r="AK74" s="172"/>
      <c r="AL74" s="179"/>
      <c r="AM74" s="169"/>
      <c r="AN74" s="169"/>
      <c r="AO74" s="179"/>
      <c r="AP74" s="182">
        <f t="shared" si="13"/>
        <v>0</v>
      </c>
      <c r="AQ74" s="182">
        <v>0</v>
      </c>
      <c r="AR74" s="183">
        <v>0</v>
      </c>
      <c r="AS74" s="182"/>
    </row>
    <row r="75" spans="2:45" ht="30" customHeight="1">
      <c r="B75" s="323"/>
      <c r="C75" s="324"/>
      <c r="D75" s="328"/>
      <c r="E75" s="328"/>
      <c r="F75" s="324"/>
      <c r="G75" s="325"/>
      <c r="H75" s="169" t="s">
        <v>203</v>
      </c>
      <c r="I75" s="170" t="s">
        <v>295</v>
      </c>
      <c r="J75" s="171" t="s">
        <v>296</v>
      </c>
      <c r="K75" s="172"/>
      <c r="L75" s="197"/>
      <c r="M75" s="197"/>
      <c r="N75" s="197"/>
      <c r="O75" s="197"/>
      <c r="P75" s="197"/>
      <c r="Q75" s="193">
        <f t="shared" si="12"/>
        <v>0</v>
      </c>
      <c r="R75" s="318"/>
      <c r="S75" s="172"/>
      <c r="T75" s="182"/>
      <c r="U75" s="182"/>
      <c r="V75" s="183"/>
      <c r="W75" s="177"/>
      <c r="X75" s="329"/>
      <c r="Y75" s="299"/>
      <c r="Z75" s="195" t="s">
        <v>298</v>
      </c>
      <c r="AA75" s="195"/>
      <c r="AB75" s="298"/>
      <c r="AC75" s="195">
        <v>2</v>
      </c>
      <c r="AD75" s="179"/>
      <c r="AE75" s="169"/>
      <c r="AF75" s="169"/>
      <c r="AG75" s="179"/>
      <c r="AH75" s="172"/>
      <c r="AI75" s="172"/>
      <c r="AJ75" s="172"/>
      <c r="AK75" s="172"/>
      <c r="AL75" s="179"/>
      <c r="AM75" s="169"/>
      <c r="AN75" s="169"/>
      <c r="AO75" s="179"/>
      <c r="AP75" s="182">
        <f t="shared" si="13"/>
        <v>0</v>
      </c>
      <c r="AQ75" s="182">
        <v>0</v>
      </c>
      <c r="AR75" s="183">
        <v>0</v>
      </c>
      <c r="AS75" s="182"/>
    </row>
    <row r="76" spans="2:45" ht="30" customHeight="1">
      <c r="B76" s="323"/>
      <c r="C76" s="324"/>
      <c r="D76" s="328"/>
      <c r="E76" s="328"/>
      <c r="F76" s="324"/>
      <c r="G76" s="325"/>
      <c r="H76" s="169" t="s">
        <v>205</v>
      </c>
      <c r="I76" s="170" t="s">
        <v>295</v>
      </c>
      <c r="J76" s="171" t="s">
        <v>296</v>
      </c>
      <c r="K76" s="172"/>
      <c r="L76" s="197"/>
      <c r="M76" s="197"/>
      <c r="N76" s="197"/>
      <c r="O76" s="197"/>
      <c r="P76" s="197"/>
      <c r="Q76" s="193">
        <f t="shared" si="12"/>
        <v>0</v>
      </c>
      <c r="R76" s="318"/>
      <c r="S76" s="172"/>
      <c r="T76" s="182"/>
      <c r="U76" s="182"/>
      <c r="V76" s="183"/>
      <c r="W76" s="177"/>
      <c r="X76" s="329"/>
      <c r="Y76" s="299"/>
      <c r="Z76" s="195" t="s">
        <v>298</v>
      </c>
      <c r="AA76" s="195"/>
      <c r="AB76" s="298"/>
      <c r="AC76" s="195">
        <v>2</v>
      </c>
      <c r="AD76" s="179"/>
      <c r="AE76" s="169"/>
      <c r="AF76" s="169"/>
      <c r="AG76" s="179"/>
      <c r="AH76" s="172"/>
      <c r="AI76" s="172"/>
      <c r="AJ76" s="172"/>
      <c r="AK76" s="172"/>
      <c r="AL76" s="179"/>
      <c r="AM76" s="169"/>
      <c r="AN76" s="169"/>
      <c r="AO76" s="179"/>
      <c r="AP76" s="182">
        <f t="shared" si="13"/>
        <v>0</v>
      </c>
      <c r="AQ76" s="182">
        <v>0</v>
      </c>
      <c r="AR76" s="183">
        <v>0</v>
      </c>
      <c r="AS76" s="182"/>
    </row>
    <row r="77" spans="2:45" ht="30" customHeight="1">
      <c r="B77" s="323"/>
      <c r="C77" s="324"/>
      <c r="D77" s="328"/>
      <c r="E77" s="328"/>
      <c r="F77" s="324"/>
      <c r="G77" s="325"/>
      <c r="H77" s="169" t="s">
        <v>209</v>
      </c>
      <c r="I77" s="170" t="s">
        <v>295</v>
      </c>
      <c r="J77" s="171" t="s">
        <v>309</v>
      </c>
      <c r="K77" s="181"/>
      <c r="L77" s="199"/>
      <c r="M77" s="199"/>
      <c r="N77" s="199"/>
      <c r="O77" s="199"/>
      <c r="P77" s="199"/>
      <c r="Q77" s="193">
        <f t="shared" si="12"/>
        <v>0</v>
      </c>
      <c r="R77" s="318"/>
      <c r="S77" s="181"/>
      <c r="T77" s="182"/>
      <c r="U77" s="182"/>
      <c r="V77" s="183"/>
      <c r="W77" s="177"/>
      <c r="X77" s="329"/>
      <c r="Y77" s="299"/>
      <c r="Z77" s="195" t="s">
        <v>298</v>
      </c>
      <c r="AA77" s="195"/>
      <c r="AB77" s="298"/>
      <c r="AC77" s="195">
        <v>2</v>
      </c>
      <c r="AD77" s="169"/>
      <c r="AE77" s="169"/>
      <c r="AF77" s="169"/>
      <c r="AG77" s="169"/>
      <c r="AH77" s="181"/>
      <c r="AI77" s="181"/>
      <c r="AJ77" s="181"/>
      <c r="AK77" s="181"/>
      <c r="AL77" s="169"/>
      <c r="AM77" s="169"/>
      <c r="AN77" s="169"/>
      <c r="AO77" s="169"/>
      <c r="AP77" s="182">
        <f t="shared" si="13"/>
        <v>0</v>
      </c>
      <c r="AQ77" s="182">
        <v>0</v>
      </c>
      <c r="AR77" s="183">
        <v>0</v>
      </c>
      <c r="AS77" s="182"/>
    </row>
    <row r="78" spans="2:45" ht="30" customHeight="1">
      <c r="B78" s="323"/>
      <c r="C78" s="324"/>
      <c r="D78" s="328"/>
      <c r="E78" s="328"/>
      <c r="F78" s="324"/>
      <c r="G78" s="325"/>
      <c r="H78" s="169" t="s">
        <v>210</v>
      </c>
      <c r="I78" s="170" t="s">
        <v>295</v>
      </c>
      <c r="J78" s="171" t="s">
        <v>309</v>
      </c>
      <c r="K78" s="175"/>
      <c r="L78" s="200"/>
      <c r="M78" s="200"/>
      <c r="N78" s="200"/>
      <c r="O78" s="200"/>
      <c r="P78" s="200"/>
      <c r="Q78" s="193">
        <f t="shared" si="12"/>
        <v>0</v>
      </c>
      <c r="R78" s="318"/>
      <c r="S78" s="175"/>
      <c r="T78" s="184"/>
      <c r="U78" s="184"/>
      <c r="V78" s="185"/>
      <c r="W78" s="177"/>
      <c r="X78" s="329"/>
      <c r="Y78" s="299"/>
      <c r="Z78" s="195"/>
      <c r="AA78" s="195"/>
      <c r="AB78" s="298"/>
      <c r="AC78" s="207"/>
      <c r="AD78" s="182"/>
      <c r="AE78" s="182"/>
      <c r="AF78" s="182"/>
      <c r="AG78" s="182"/>
      <c r="AH78" s="175"/>
      <c r="AI78" s="175"/>
      <c r="AJ78" s="175"/>
      <c r="AK78" s="175"/>
      <c r="AL78" s="182"/>
      <c r="AM78" s="182"/>
      <c r="AN78" s="182"/>
      <c r="AO78" s="182"/>
      <c r="AP78" s="182">
        <f t="shared" si="13"/>
        <v>0</v>
      </c>
      <c r="AQ78" s="182">
        <v>0</v>
      </c>
      <c r="AR78" s="183">
        <v>0</v>
      </c>
      <c r="AS78" s="182"/>
    </row>
    <row r="79" spans="2:45" ht="30" customHeight="1">
      <c r="B79" s="323"/>
      <c r="C79" s="324"/>
      <c r="D79" s="328"/>
      <c r="E79" s="328"/>
      <c r="F79" s="324"/>
      <c r="G79" s="325"/>
      <c r="H79" s="169" t="s">
        <v>211</v>
      </c>
      <c r="I79" s="170" t="s">
        <v>295</v>
      </c>
      <c r="J79" s="171" t="s">
        <v>309</v>
      </c>
      <c r="K79" s="172"/>
      <c r="L79" s="197"/>
      <c r="M79" s="197"/>
      <c r="N79" s="197"/>
      <c r="O79" s="197"/>
      <c r="P79" s="197"/>
      <c r="Q79" s="193">
        <f t="shared" si="12"/>
        <v>0</v>
      </c>
      <c r="R79" s="318"/>
      <c r="S79" s="175"/>
      <c r="T79" s="184"/>
      <c r="U79" s="184"/>
      <c r="V79" s="185"/>
      <c r="W79" s="177"/>
      <c r="X79" s="329"/>
      <c r="Y79" s="299"/>
      <c r="Z79" s="195"/>
      <c r="AA79" s="195"/>
      <c r="AB79" s="298"/>
      <c r="AC79" s="207"/>
      <c r="AD79" s="182"/>
      <c r="AE79" s="182"/>
      <c r="AF79" s="182"/>
      <c r="AG79" s="182"/>
      <c r="AH79" s="175"/>
      <c r="AI79" s="175"/>
      <c r="AJ79" s="175"/>
      <c r="AK79" s="175"/>
      <c r="AL79" s="182"/>
      <c r="AM79" s="182"/>
      <c r="AN79" s="182"/>
      <c r="AO79" s="182"/>
      <c r="AP79" s="182">
        <f t="shared" si="13"/>
        <v>0</v>
      </c>
      <c r="AQ79" s="182">
        <v>0</v>
      </c>
      <c r="AR79" s="183">
        <v>0</v>
      </c>
      <c r="AS79" s="182"/>
    </row>
    <row r="80" spans="2:45" ht="25.5">
      <c r="B80" s="323"/>
      <c r="C80" s="324"/>
      <c r="D80" s="328"/>
      <c r="E80" s="328"/>
      <c r="F80" s="324"/>
      <c r="G80" s="325"/>
      <c r="H80" s="169" t="s">
        <v>214</v>
      </c>
      <c r="I80" s="170" t="s">
        <v>295</v>
      </c>
      <c r="J80" s="171" t="s">
        <v>296</v>
      </c>
      <c r="K80" s="172"/>
      <c r="L80" s="197"/>
      <c r="M80" s="197"/>
      <c r="N80" s="197"/>
      <c r="O80" s="197"/>
      <c r="P80" s="197"/>
      <c r="Q80" s="193">
        <f t="shared" si="12"/>
        <v>0</v>
      </c>
      <c r="R80" s="318"/>
      <c r="S80" s="175"/>
      <c r="T80" s="184"/>
      <c r="U80" s="184"/>
      <c r="V80" s="185"/>
      <c r="W80" s="177"/>
      <c r="X80" s="329"/>
      <c r="Y80" s="299"/>
      <c r="Z80" s="195" t="s">
        <v>301</v>
      </c>
      <c r="AA80" s="195"/>
      <c r="AB80" s="298"/>
      <c r="AC80" s="196">
        <v>2</v>
      </c>
      <c r="AD80" s="182"/>
      <c r="AE80" s="182"/>
      <c r="AF80" s="182"/>
      <c r="AG80" s="182"/>
      <c r="AH80" s="175"/>
      <c r="AI80" s="175"/>
      <c r="AJ80" s="175"/>
      <c r="AK80" s="175"/>
      <c r="AL80" s="182"/>
      <c r="AM80" s="182"/>
      <c r="AN80" s="182"/>
      <c r="AO80" s="182" t="s">
        <v>147</v>
      </c>
      <c r="AP80" s="182">
        <f t="shared" si="13"/>
        <v>0</v>
      </c>
      <c r="AQ80" s="182">
        <v>0</v>
      </c>
      <c r="AR80" s="183">
        <v>0</v>
      </c>
      <c r="AS80" s="182"/>
    </row>
    <row r="81" spans="2:45" ht="30" customHeight="1">
      <c r="B81" s="323"/>
      <c r="C81" s="324"/>
      <c r="D81" s="328"/>
      <c r="E81" s="328"/>
      <c r="F81" s="324"/>
      <c r="G81" s="325"/>
      <c r="H81" s="169" t="s">
        <v>215</v>
      </c>
      <c r="I81" s="170" t="s">
        <v>295</v>
      </c>
      <c r="J81" s="171" t="s">
        <v>300</v>
      </c>
      <c r="K81" s="172"/>
      <c r="L81" s="209"/>
      <c r="M81" s="209"/>
      <c r="N81" s="209"/>
      <c r="O81" s="209" t="s">
        <v>243</v>
      </c>
      <c r="P81" s="209"/>
      <c r="Q81" s="193">
        <f t="shared" si="12"/>
        <v>0</v>
      </c>
      <c r="R81" s="318"/>
      <c r="S81" s="172">
        <v>100</v>
      </c>
      <c r="T81" s="184"/>
      <c r="U81" s="184"/>
      <c r="V81" s="185"/>
      <c r="W81" s="177"/>
      <c r="X81" s="329"/>
      <c r="Y81" s="299"/>
      <c r="Z81" s="178" t="s">
        <v>301</v>
      </c>
      <c r="AA81" s="178"/>
      <c r="AB81" s="298"/>
      <c r="AC81" s="179">
        <v>2</v>
      </c>
      <c r="AD81" s="179"/>
      <c r="AE81" s="169"/>
      <c r="AF81" s="169"/>
      <c r="AG81" s="179"/>
      <c r="AH81" s="172"/>
      <c r="AI81" s="172"/>
      <c r="AJ81" s="172"/>
      <c r="AK81" s="172"/>
      <c r="AL81" s="179"/>
      <c r="AM81" s="169"/>
      <c r="AN81" s="169" t="s">
        <v>147</v>
      </c>
      <c r="AO81" s="179" t="s">
        <v>147</v>
      </c>
      <c r="AP81" s="182">
        <f t="shared" si="13"/>
        <v>0</v>
      </c>
      <c r="AQ81" s="182">
        <v>0</v>
      </c>
      <c r="AR81" s="183">
        <v>0</v>
      </c>
      <c r="AS81" s="182"/>
    </row>
    <row r="82" spans="2:45" s="189" customFormat="1" ht="21" customHeight="1">
      <c r="B82" s="190"/>
      <c r="C82" s="326" t="s">
        <v>305</v>
      </c>
      <c r="D82" s="326"/>
      <c r="E82" s="326"/>
      <c r="F82" s="326"/>
      <c r="G82" s="326"/>
      <c r="H82" s="191"/>
      <c r="I82" s="191"/>
      <c r="J82" s="191"/>
      <c r="K82" s="191"/>
      <c r="L82" s="191"/>
      <c r="M82" s="191"/>
      <c r="N82" s="191"/>
      <c r="O82" s="191"/>
      <c r="P82" s="191"/>
      <c r="Q82" s="191"/>
      <c r="R82" s="191"/>
      <c r="S82" s="191"/>
      <c r="T82" s="191"/>
      <c r="U82" s="191"/>
      <c r="V82" s="191"/>
      <c r="W82" s="191"/>
      <c r="X82" s="191"/>
      <c r="Y82" s="191"/>
      <c r="Z82" s="191"/>
      <c r="AA82" s="191"/>
      <c r="AB82" s="191"/>
      <c r="AC82" s="191"/>
      <c r="AD82" s="191"/>
      <c r="AE82" s="191"/>
      <c r="AF82" s="191"/>
      <c r="AG82" s="191"/>
      <c r="AH82" s="191"/>
      <c r="AI82" s="191"/>
      <c r="AJ82" s="191"/>
      <c r="AK82" s="191"/>
      <c r="AL82" s="191"/>
      <c r="AM82" s="191"/>
      <c r="AN82" s="191"/>
      <c r="AO82" s="191"/>
      <c r="AP82" s="191"/>
      <c r="AQ82" s="191"/>
      <c r="AR82" s="191"/>
      <c r="AS82" s="191"/>
    </row>
    <row r="83" spans="2:45" ht="30" customHeight="1">
      <c r="B83" s="323" t="s">
        <v>314</v>
      </c>
      <c r="C83" s="324" t="s">
        <v>320</v>
      </c>
      <c r="D83" s="328"/>
      <c r="E83" s="328" t="s">
        <v>134</v>
      </c>
      <c r="F83" s="324" t="str">
        <f>VLOOKUP(E83,BCC,2,FALSE())</f>
        <v xml:space="preserve">BCC4 Etre en mesure d'intégrer une solution du contrôle-commande et du traitement de l'information dans un projet global compte tenu des aspects sociétaux (économique, social) et environnementaux </v>
      </c>
      <c r="G83" s="325">
        <v>1</v>
      </c>
      <c r="H83" s="169" t="s">
        <v>206</v>
      </c>
      <c r="I83" s="170" t="s">
        <v>295</v>
      </c>
      <c r="J83" s="171" t="s">
        <v>307</v>
      </c>
      <c r="K83" s="179"/>
      <c r="L83" s="179">
        <v>24</v>
      </c>
      <c r="M83" s="179"/>
      <c r="N83" s="179"/>
      <c r="O83" s="179"/>
      <c r="P83" s="179"/>
      <c r="Q83" s="193">
        <f t="shared" ref="Q83:Q88" si="14">SUM(K83:O83)</f>
        <v>24</v>
      </c>
      <c r="R83" s="318">
        <f>SUM(Q83:Q88)</f>
        <v>29</v>
      </c>
      <c r="S83" s="179"/>
      <c r="T83" s="182"/>
      <c r="U83" s="182"/>
      <c r="V83" s="182"/>
      <c r="W83" s="177"/>
      <c r="X83" s="329">
        <v>6</v>
      </c>
      <c r="Y83" s="299">
        <v>6</v>
      </c>
      <c r="Z83" s="178" t="s">
        <v>308</v>
      </c>
      <c r="AA83" s="178"/>
      <c r="AB83" s="300"/>
      <c r="AC83" s="179">
        <v>2</v>
      </c>
      <c r="AD83" s="179"/>
      <c r="AE83" s="169"/>
      <c r="AF83" s="169"/>
      <c r="AG83" s="179"/>
      <c r="AH83" s="179"/>
      <c r="AI83" s="179"/>
      <c r="AJ83" s="179"/>
      <c r="AK83" s="179"/>
      <c r="AL83" s="179" t="s">
        <v>147</v>
      </c>
      <c r="AM83" s="169"/>
      <c r="AN83" s="169"/>
      <c r="AO83" s="179"/>
      <c r="AP83" s="182">
        <f t="shared" ref="AP83:AP88" si="15">Q83</f>
        <v>24</v>
      </c>
      <c r="AQ83" s="182">
        <v>0</v>
      </c>
      <c r="AR83" s="182">
        <v>0</v>
      </c>
      <c r="AS83" s="184"/>
    </row>
    <row r="84" spans="2:45" ht="30" customHeight="1">
      <c r="B84" s="323"/>
      <c r="C84" s="324"/>
      <c r="D84" s="328"/>
      <c r="E84" s="328"/>
      <c r="F84" s="324"/>
      <c r="G84" s="325"/>
      <c r="H84" s="169" t="s">
        <v>207</v>
      </c>
      <c r="I84" s="170" t="s">
        <v>295</v>
      </c>
      <c r="J84" s="171" t="s">
        <v>307</v>
      </c>
      <c r="K84" s="172"/>
      <c r="L84" s="172">
        <f>24*0</f>
        <v>0</v>
      </c>
      <c r="M84" s="172"/>
      <c r="N84" s="172"/>
      <c r="O84" s="172"/>
      <c r="P84" s="172"/>
      <c r="Q84" s="193">
        <f t="shared" si="14"/>
        <v>0</v>
      </c>
      <c r="R84" s="318"/>
      <c r="S84" s="172"/>
      <c r="T84" s="182"/>
      <c r="U84" s="182"/>
      <c r="V84" s="183"/>
      <c r="W84" s="177"/>
      <c r="X84" s="329"/>
      <c r="Y84" s="299"/>
      <c r="Z84" s="204"/>
      <c r="AA84" s="204"/>
      <c r="AB84" s="300"/>
      <c r="AC84" s="179"/>
      <c r="AD84" s="179"/>
      <c r="AE84" s="169"/>
      <c r="AF84" s="169"/>
      <c r="AG84" s="179"/>
      <c r="AH84" s="172"/>
      <c r="AI84" s="172"/>
      <c r="AJ84" s="172"/>
      <c r="AK84" s="172"/>
      <c r="AL84" s="179" t="s">
        <v>147</v>
      </c>
      <c r="AM84" s="169"/>
      <c r="AN84" s="169"/>
      <c r="AO84" s="179"/>
      <c r="AP84" s="182">
        <f t="shared" si="15"/>
        <v>0</v>
      </c>
      <c r="AQ84" s="182">
        <v>0</v>
      </c>
      <c r="AR84" s="183">
        <v>0</v>
      </c>
      <c r="AS84" s="182"/>
    </row>
    <row r="85" spans="2:45" ht="30" customHeight="1">
      <c r="B85" s="323"/>
      <c r="C85" s="324"/>
      <c r="D85" s="328"/>
      <c r="E85" s="328"/>
      <c r="F85" s="324"/>
      <c r="G85" s="325"/>
      <c r="H85" s="169" t="s">
        <v>321</v>
      </c>
      <c r="I85" s="170" t="s">
        <v>295</v>
      </c>
      <c r="J85" s="171" t="s">
        <v>307</v>
      </c>
      <c r="K85" s="181"/>
      <c r="L85" s="181">
        <f>24*0</f>
        <v>0</v>
      </c>
      <c r="M85" s="181"/>
      <c r="N85" s="181"/>
      <c r="O85" s="181"/>
      <c r="P85" s="181"/>
      <c r="Q85" s="193">
        <f t="shared" si="14"/>
        <v>0</v>
      </c>
      <c r="R85" s="318"/>
      <c r="S85" s="181"/>
      <c r="T85" s="182"/>
      <c r="U85" s="182"/>
      <c r="V85" s="183"/>
      <c r="W85" s="177"/>
      <c r="X85" s="329"/>
      <c r="Y85" s="299"/>
      <c r="Z85" s="204"/>
      <c r="AA85" s="204"/>
      <c r="AB85" s="300"/>
      <c r="AC85" s="179"/>
      <c r="AD85" s="169"/>
      <c r="AE85" s="169"/>
      <c r="AF85" s="169"/>
      <c r="AG85" s="169"/>
      <c r="AH85" s="181"/>
      <c r="AI85" s="181"/>
      <c r="AJ85" s="181"/>
      <c r="AK85" s="181"/>
      <c r="AL85" s="169" t="s">
        <v>147</v>
      </c>
      <c r="AM85" s="169"/>
      <c r="AN85" s="169"/>
      <c r="AO85" s="169"/>
      <c r="AP85" s="182">
        <f t="shared" si="15"/>
        <v>0</v>
      </c>
      <c r="AQ85" s="182">
        <v>0</v>
      </c>
      <c r="AR85" s="182">
        <v>0</v>
      </c>
      <c r="AS85" s="175"/>
    </row>
    <row r="86" spans="2:45" ht="30" customHeight="1">
      <c r="B86" s="323"/>
      <c r="C86" s="324"/>
      <c r="D86" s="328"/>
      <c r="E86" s="328"/>
      <c r="F86" s="324"/>
      <c r="G86" s="325"/>
      <c r="H86" s="169" t="s">
        <v>212</v>
      </c>
      <c r="I86" s="170" t="s">
        <v>295</v>
      </c>
      <c r="J86" s="171" t="s">
        <v>309</v>
      </c>
      <c r="K86" s="181"/>
      <c r="L86" s="181"/>
      <c r="M86" s="181">
        <v>2</v>
      </c>
      <c r="N86" s="181"/>
      <c r="O86" s="181"/>
      <c r="P86" s="181"/>
      <c r="Q86" s="193">
        <f t="shared" si="14"/>
        <v>2</v>
      </c>
      <c r="R86" s="318"/>
      <c r="S86" s="181"/>
      <c r="T86" s="184"/>
      <c r="U86" s="184"/>
      <c r="V86" s="185"/>
      <c r="W86" s="177"/>
      <c r="X86" s="329"/>
      <c r="Y86" s="299"/>
      <c r="Z86" s="178" t="s">
        <v>322</v>
      </c>
      <c r="AA86" s="178"/>
      <c r="AB86" s="300"/>
      <c r="AC86" s="179"/>
      <c r="AD86" s="169"/>
      <c r="AE86" s="169"/>
      <c r="AF86" s="169"/>
      <c r="AG86" s="169"/>
      <c r="AH86" s="181"/>
      <c r="AI86" s="181"/>
      <c r="AJ86" s="181"/>
      <c r="AK86" s="181"/>
      <c r="AL86" s="169"/>
      <c r="AM86" s="169" t="s">
        <v>147</v>
      </c>
      <c r="AN86" s="169"/>
      <c r="AO86" s="169"/>
      <c r="AP86" s="182">
        <f t="shared" si="15"/>
        <v>2</v>
      </c>
      <c r="AQ86" s="182">
        <v>0</v>
      </c>
      <c r="AR86" s="182">
        <v>0</v>
      </c>
      <c r="AS86" s="175" t="s">
        <v>311</v>
      </c>
    </row>
    <row r="87" spans="2:45" ht="50.25" customHeight="1">
      <c r="B87" s="323"/>
      <c r="C87" s="324"/>
      <c r="D87" s="328"/>
      <c r="E87" s="328"/>
      <c r="F87" s="324"/>
      <c r="G87" s="325"/>
      <c r="H87" s="169" t="s">
        <v>213</v>
      </c>
      <c r="I87" s="170" t="s">
        <v>295</v>
      </c>
      <c r="J87" s="171" t="s">
        <v>309</v>
      </c>
      <c r="K87" s="181"/>
      <c r="L87" s="181"/>
      <c r="M87" s="181">
        <v>3</v>
      </c>
      <c r="N87" s="181"/>
      <c r="O87" s="181"/>
      <c r="P87" s="181"/>
      <c r="Q87" s="193">
        <f t="shared" si="14"/>
        <v>3</v>
      </c>
      <c r="R87" s="318"/>
      <c r="S87" s="181"/>
      <c r="T87" s="184"/>
      <c r="U87" s="184"/>
      <c r="V87" s="185"/>
      <c r="W87" s="177"/>
      <c r="X87" s="329"/>
      <c r="Y87" s="299"/>
      <c r="Z87" s="178" t="s">
        <v>323</v>
      </c>
      <c r="AA87" s="178"/>
      <c r="AB87" s="300"/>
      <c r="AC87" s="179"/>
      <c r="AD87" s="169"/>
      <c r="AE87" s="169"/>
      <c r="AF87" s="169"/>
      <c r="AG87" s="169"/>
      <c r="AH87" s="181"/>
      <c r="AI87" s="181"/>
      <c r="AJ87" s="181"/>
      <c r="AK87" s="181"/>
      <c r="AL87" s="169"/>
      <c r="AM87" s="169" t="s">
        <v>147</v>
      </c>
      <c r="AN87" s="169"/>
      <c r="AO87" s="169"/>
      <c r="AP87" s="182">
        <f t="shared" si="15"/>
        <v>3</v>
      </c>
      <c r="AQ87" s="182">
        <v>0</v>
      </c>
      <c r="AR87" s="182">
        <v>0</v>
      </c>
      <c r="AS87" s="175" t="s">
        <v>313</v>
      </c>
    </row>
    <row r="88" spans="2:45" ht="30" customHeight="1">
      <c r="B88" s="323"/>
      <c r="C88" s="324"/>
      <c r="D88" s="328"/>
      <c r="E88" s="328"/>
      <c r="F88" s="324"/>
      <c r="G88" s="325"/>
      <c r="H88" s="169" t="s">
        <v>215</v>
      </c>
      <c r="I88" s="170" t="s">
        <v>295</v>
      </c>
      <c r="J88" s="171" t="s">
        <v>300</v>
      </c>
      <c r="K88" s="172"/>
      <c r="L88" s="197"/>
      <c r="M88" s="197"/>
      <c r="N88" s="197"/>
      <c r="O88" s="197"/>
      <c r="P88" s="197"/>
      <c r="Q88" s="193">
        <f t="shared" si="14"/>
        <v>0</v>
      </c>
      <c r="R88" s="318"/>
      <c r="S88" s="172"/>
      <c r="T88" s="184"/>
      <c r="U88" s="184"/>
      <c r="V88" s="185"/>
      <c r="W88" s="177"/>
      <c r="X88" s="329"/>
      <c r="Y88" s="299"/>
      <c r="Z88" s="195" t="s">
        <v>301</v>
      </c>
      <c r="AA88" s="195"/>
      <c r="AB88" s="300"/>
      <c r="AC88" s="210"/>
      <c r="AD88" s="179"/>
      <c r="AE88" s="169"/>
      <c r="AF88" s="169"/>
      <c r="AG88" s="179"/>
      <c r="AH88" s="172"/>
      <c r="AI88" s="172"/>
      <c r="AJ88" s="172"/>
      <c r="AK88" s="172"/>
      <c r="AL88" s="179"/>
      <c r="AM88" s="169"/>
      <c r="AN88" s="169" t="s">
        <v>147</v>
      </c>
      <c r="AO88" s="179" t="s">
        <v>147</v>
      </c>
      <c r="AP88" s="182">
        <f t="shared" si="15"/>
        <v>0</v>
      </c>
      <c r="AQ88" s="182">
        <v>0</v>
      </c>
      <c r="AR88" s="182">
        <v>0</v>
      </c>
      <c r="AS88" s="175"/>
    </row>
    <row r="89" spans="2:45" s="189" customFormat="1" ht="21" customHeight="1">
      <c r="B89" s="190"/>
      <c r="C89" s="326" t="s">
        <v>305</v>
      </c>
      <c r="D89" s="326"/>
      <c r="E89" s="326"/>
      <c r="F89" s="326"/>
      <c r="G89" s="326"/>
      <c r="H89" s="191"/>
      <c r="I89" s="191"/>
      <c r="J89" s="191"/>
      <c r="K89" s="191"/>
      <c r="L89" s="191"/>
      <c r="M89" s="191"/>
      <c r="N89" s="191"/>
      <c r="O89" s="191"/>
      <c r="P89" s="191"/>
      <c r="Q89" s="191"/>
      <c r="R89" s="191"/>
      <c r="S89" s="191"/>
      <c r="T89" s="191"/>
      <c r="U89" s="191"/>
      <c r="V89" s="191"/>
      <c r="W89" s="191"/>
      <c r="X89" s="191"/>
      <c r="Y89" s="191"/>
      <c r="Z89" s="191"/>
      <c r="AA89" s="191"/>
      <c r="AB89" s="191"/>
      <c r="AC89" s="191"/>
      <c r="AD89" s="191"/>
      <c r="AE89" s="191"/>
      <c r="AF89" s="191"/>
      <c r="AG89" s="191"/>
      <c r="AH89" s="191"/>
      <c r="AI89" s="191"/>
      <c r="AJ89" s="191"/>
      <c r="AK89" s="191"/>
      <c r="AL89" s="191"/>
      <c r="AM89" s="191"/>
      <c r="AN89" s="191"/>
      <c r="AO89" s="191"/>
      <c r="AP89" s="191"/>
      <c r="AQ89" s="191"/>
      <c r="AR89" s="191"/>
      <c r="AS89" s="191"/>
    </row>
    <row r="90" spans="2:45" ht="30" customHeight="1">
      <c r="B90" s="323" t="s">
        <v>324</v>
      </c>
      <c r="C90" s="324" t="s">
        <v>325</v>
      </c>
      <c r="D90" s="328"/>
      <c r="E90" s="328" t="s">
        <v>116</v>
      </c>
      <c r="F90" s="324" t="str">
        <f>VLOOKUP(E90,BCC,2,FALSE())</f>
        <v>BCC1 Analyser un  problème d'ingénierie et identifier les outils avancés du contrôle-commande et du traitement de l'information permettant d'apporter une réponse appropriée</v>
      </c>
      <c r="G90" s="325">
        <v>2</v>
      </c>
      <c r="H90" s="169" t="s">
        <v>326</v>
      </c>
      <c r="I90" s="170" t="s">
        <v>295</v>
      </c>
      <c r="J90" s="171" t="s">
        <v>296</v>
      </c>
      <c r="K90" s="179"/>
      <c r="L90" s="179">
        <v>8</v>
      </c>
      <c r="M90" s="179"/>
      <c r="N90" s="179">
        <v>8</v>
      </c>
      <c r="O90" s="179"/>
      <c r="P90" s="179"/>
      <c r="Q90" s="193">
        <f t="shared" ref="Q90:Q96" si="16">SUM(K90:O90)</f>
        <v>16</v>
      </c>
      <c r="R90" s="318">
        <f>SUM(Q90:Q107)</f>
        <v>218</v>
      </c>
      <c r="S90" s="179"/>
      <c r="T90" s="182"/>
      <c r="U90" s="182"/>
      <c r="V90" s="182"/>
      <c r="W90" s="177"/>
      <c r="X90" s="329">
        <v>8</v>
      </c>
      <c r="Y90" s="299">
        <v>8</v>
      </c>
      <c r="Z90" s="182" t="s">
        <v>327</v>
      </c>
      <c r="AA90" s="182"/>
      <c r="AB90" s="302"/>
      <c r="AC90" s="179">
        <v>2</v>
      </c>
      <c r="AD90" s="179"/>
      <c r="AE90" s="169"/>
      <c r="AF90" s="169"/>
      <c r="AG90" s="179"/>
      <c r="AH90" s="179"/>
      <c r="AI90" s="179"/>
      <c r="AJ90" s="179"/>
      <c r="AK90" s="179"/>
      <c r="AL90" s="179"/>
      <c r="AM90" s="169"/>
      <c r="AN90" s="169"/>
      <c r="AO90" s="179"/>
      <c r="AP90" s="182">
        <f t="shared" ref="AP90:AP105" si="17">Q90</f>
        <v>16</v>
      </c>
      <c r="AQ90" s="182">
        <v>0</v>
      </c>
      <c r="AR90" s="183">
        <v>0</v>
      </c>
      <c r="AS90" s="182" t="s">
        <v>328</v>
      </c>
    </row>
    <row r="91" spans="2:45" ht="30" customHeight="1">
      <c r="B91" s="323"/>
      <c r="C91" s="324"/>
      <c r="D91" s="328"/>
      <c r="E91" s="328"/>
      <c r="F91" s="324"/>
      <c r="G91" s="325"/>
      <c r="H91" s="169" t="s">
        <v>329</v>
      </c>
      <c r="I91" s="170" t="s">
        <v>295</v>
      </c>
      <c r="J91" s="171" t="s">
        <v>296</v>
      </c>
      <c r="K91" s="172"/>
      <c r="L91" s="172">
        <v>10</v>
      </c>
      <c r="M91" s="172"/>
      <c r="N91" s="172">
        <v>4</v>
      </c>
      <c r="O91" s="172"/>
      <c r="P91" s="172"/>
      <c r="Q91" s="193">
        <f t="shared" si="16"/>
        <v>14</v>
      </c>
      <c r="R91" s="318"/>
      <c r="S91" s="172"/>
      <c r="T91" s="182"/>
      <c r="U91" s="182"/>
      <c r="V91" s="183"/>
      <c r="W91" s="177"/>
      <c r="X91" s="329"/>
      <c r="Y91" s="299"/>
      <c r="Z91" s="182" t="s">
        <v>327</v>
      </c>
      <c r="AA91" s="182"/>
      <c r="AB91" s="303"/>
      <c r="AC91" s="179">
        <v>2</v>
      </c>
      <c r="AD91" s="179"/>
      <c r="AE91" s="169"/>
      <c r="AF91" s="169"/>
      <c r="AG91" s="179"/>
      <c r="AH91" s="172"/>
      <c r="AI91" s="172"/>
      <c r="AJ91" s="172"/>
      <c r="AK91" s="172"/>
      <c r="AL91" s="179"/>
      <c r="AM91" s="169"/>
      <c r="AN91" s="169"/>
      <c r="AO91" s="179"/>
      <c r="AP91" s="182">
        <f t="shared" si="17"/>
        <v>14</v>
      </c>
      <c r="AQ91" s="182">
        <v>0</v>
      </c>
      <c r="AR91" s="183">
        <v>0</v>
      </c>
      <c r="AS91" s="182" t="s">
        <v>328</v>
      </c>
    </row>
    <row r="92" spans="2:45" ht="30" customHeight="1">
      <c r="B92" s="323"/>
      <c r="C92" s="324"/>
      <c r="D92" s="328"/>
      <c r="E92" s="328"/>
      <c r="F92" s="324"/>
      <c r="G92" s="325"/>
      <c r="H92" s="169" t="s">
        <v>218</v>
      </c>
      <c r="I92" s="170" t="s">
        <v>295</v>
      </c>
      <c r="J92" s="171" t="s">
        <v>296</v>
      </c>
      <c r="K92" s="172"/>
      <c r="L92" s="172">
        <v>10</v>
      </c>
      <c r="M92" s="172">
        <v>4</v>
      </c>
      <c r="N92" s="172"/>
      <c r="O92" s="172"/>
      <c r="P92" s="172"/>
      <c r="Q92" s="193">
        <f t="shared" si="16"/>
        <v>14</v>
      </c>
      <c r="R92" s="318"/>
      <c r="S92" s="172"/>
      <c r="T92" s="182"/>
      <c r="U92" s="182"/>
      <c r="V92" s="183"/>
      <c r="W92" s="177"/>
      <c r="X92" s="329"/>
      <c r="Y92" s="299"/>
      <c r="Z92" s="178" t="s">
        <v>298</v>
      </c>
      <c r="AA92" s="178"/>
      <c r="AB92" s="303"/>
      <c r="AC92" s="179">
        <v>2</v>
      </c>
      <c r="AD92" s="179"/>
      <c r="AE92" s="169"/>
      <c r="AF92" s="169"/>
      <c r="AG92" s="179"/>
      <c r="AH92" s="172"/>
      <c r="AI92" s="172"/>
      <c r="AJ92" s="172"/>
      <c r="AK92" s="172"/>
      <c r="AL92" s="179"/>
      <c r="AM92" s="169"/>
      <c r="AN92" s="169"/>
      <c r="AO92" s="179"/>
      <c r="AP92" s="182">
        <f t="shared" si="17"/>
        <v>14</v>
      </c>
      <c r="AQ92" s="182">
        <v>0</v>
      </c>
      <c r="AR92" s="183">
        <v>0</v>
      </c>
      <c r="AS92" s="182"/>
    </row>
    <row r="93" spans="2:45" ht="30" customHeight="1">
      <c r="B93" s="323"/>
      <c r="C93" s="324"/>
      <c r="D93" s="328"/>
      <c r="E93" s="328"/>
      <c r="F93" s="324"/>
      <c r="G93" s="325"/>
      <c r="H93" s="169" t="s">
        <v>219</v>
      </c>
      <c r="I93" s="170" t="s">
        <v>295</v>
      </c>
      <c r="J93" s="171" t="s">
        <v>296</v>
      </c>
      <c r="K93" s="172"/>
      <c r="L93" s="172">
        <v>12</v>
      </c>
      <c r="M93" s="172">
        <v>6</v>
      </c>
      <c r="N93" s="172"/>
      <c r="O93" s="172"/>
      <c r="P93" s="172"/>
      <c r="Q93" s="193">
        <f t="shared" si="16"/>
        <v>18</v>
      </c>
      <c r="R93" s="318"/>
      <c r="S93" s="172"/>
      <c r="T93" s="182"/>
      <c r="U93" s="182"/>
      <c r="V93" s="183"/>
      <c r="W93" s="177"/>
      <c r="X93" s="329"/>
      <c r="Y93" s="299"/>
      <c r="Z93" s="178" t="s">
        <v>298</v>
      </c>
      <c r="AA93" s="178"/>
      <c r="AB93" s="303"/>
      <c r="AC93" s="252">
        <v>2</v>
      </c>
      <c r="AD93" s="179"/>
      <c r="AE93" s="169"/>
      <c r="AF93" s="169"/>
      <c r="AG93" s="179"/>
      <c r="AH93" s="172"/>
      <c r="AI93" s="172"/>
      <c r="AJ93" s="172"/>
      <c r="AK93" s="172"/>
      <c r="AL93" s="179"/>
      <c r="AM93" s="169"/>
      <c r="AN93" s="169"/>
      <c r="AO93" s="179"/>
      <c r="AP93" s="182">
        <f t="shared" si="17"/>
        <v>18</v>
      </c>
      <c r="AQ93" s="182">
        <v>0</v>
      </c>
      <c r="AR93" s="183">
        <v>0</v>
      </c>
      <c r="AS93" s="182"/>
    </row>
    <row r="94" spans="2:45" ht="30" customHeight="1">
      <c r="B94" s="323"/>
      <c r="C94" s="324"/>
      <c r="D94" s="328"/>
      <c r="E94" s="328"/>
      <c r="F94" s="324"/>
      <c r="G94" s="325"/>
      <c r="H94" s="169" t="s">
        <v>330</v>
      </c>
      <c r="I94" s="170" t="s">
        <v>295</v>
      </c>
      <c r="J94" s="171" t="s">
        <v>296</v>
      </c>
      <c r="K94" s="172"/>
      <c r="L94" s="172">
        <v>12</v>
      </c>
      <c r="M94" s="172"/>
      <c r="N94" s="172">
        <v>4</v>
      </c>
      <c r="O94" s="172"/>
      <c r="P94" s="172"/>
      <c r="Q94" s="193">
        <f t="shared" si="16"/>
        <v>16</v>
      </c>
      <c r="R94" s="318"/>
      <c r="S94" s="172"/>
      <c r="T94" s="182"/>
      <c r="U94" s="182"/>
      <c r="V94" s="183"/>
      <c r="W94" s="177"/>
      <c r="X94" s="329"/>
      <c r="Y94" s="297"/>
      <c r="Z94" s="182" t="s">
        <v>327</v>
      </c>
      <c r="AA94" s="182"/>
      <c r="AB94" s="303"/>
      <c r="AC94" s="179">
        <v>2</v>
      </c>
      <c r="AD94" s="211"/>
      <c r="AE94" s="169"/>
      <c r="AF94" s="169"/>
      <c r="AG94" s="179"/>
      <c r="AH94" s="172"/>
      <c r="AI94" s="172"/>
      <c r="AJ94" s="172"/>
      <c r="AK94" s="172"/>
      <c r="AL94" s="179"/>
      <c r="AM94" s="169"/>
      <c r="AN94" s="169"/>
      <c r="AO94" s="179"/>
      <c r="AP94" s="182">
        <f t="shared" si="17"/>
        <v>16</v>
      </c>
      <c r="AQ94" s="182">
        <v>0</v>
      </c>
      <c r="AR94" s="183">
        <v>0</v>
      </c>
      <c r="AS94" s="182" t="s">
        <v>328</v>
      </c>
    </row>
    <row r="95" spans="2:45" ht="30" customHeight="1">
      <c r="B95" s="323"/>
      <c r="C95" s="324"/>
      <c r="D95" s="328"/>
      <c r="E95" s="328"/>
      <c r="F95" s="324"/>
      <c r="G95" s="325"/>
      <c r="H95" s="169" t="s">
        <v>221</v>
      </c>
      <c r="I95" s="170" t="s">
        <v>295</v>
      </c>
      <c r="J95" s="171" t="s">
        <v>296</v>
      </c>
      <c r="K95" s="172"/>
      <c r="L95" s="172">
        <v>12</v>
      </c>
      <c r="M95" s="172"/>
      <c r="N95" s="172">
        <v>4</v>
      </c>
      <c r="O95" s="172"/>
      <c r="P95" s="172"/>
      <c r="Q95" s="193">
        <f t="shared" si="16"/>
        <v>16</v>
      </c>
      <c r="R95" s="318"/>
      <c r="S95" s="172"/>
      <c r="T95" s="182"/>
      <c r="U95" s="182"/>
      <c r="V95" s="183"/>
      <c r="W95" s="177"/>
      <c r="X95" s="329"/>
      <c r="Y95" s="297"/>
      <c r="Z95" s="182" t="s">
        <v>327</v>
      </c>
      <c r="AA95" s="182"/>
      <c r="AB95" s="303"/>
      <c r="AC95" s="179">
        <v>2</v>
      </c>
      <c r="AD95" s="211"/>
      <c r="AE95" s="169"/>
      <c r="AF95" s="169"/>
      <c r="AG95" s="179"/>
      <c r="AH95" s="172"/>
      <c r="AI95" s="172"/>
      <c r="AJ95" s="172"/>
      <c r="AK95" s="172"/>
      <c r="AL95" s="179"/>
      <c r="AM95" s="169"/>
      <c r="AN95" s="169"/>
      <c r="AO95" s="179"/>
      <c r="AP95" s="182">
        <f t="shared" si="17"/>
        <v>16</v>
      </c>
      <c r="AQ95" s="182">
        <v>0</v>
      </c>
      <c r="AR95" s="183">
        <v>0</v>
      </c>
      <c r="AS95" s="182" t="s">
        <v>328</v>
      </c>
    </row>
    <row r="96" spans="2:45" ht="30" customHeight="1">
      <c r="B96" s="323"/>
      <c r="C96" s="324"/>
      <c r="D96" s="328"/>
      <c r="E96" s="328"/>
      <c r="F96" s="324"/>
      <c r="G96" s="325"/>
      <c r="H96" s="169" t="s">
        <v>331</v>
      </c>
      <c r="I96" s="170" t="s">
        <v>295</v>
      </c>
      <c r="J96" s="171" t="s">
        <v>296</v>
      </c>
      <c r="K96" s="172"/>
      <c r="L96" s="172">
        <v>8</v>
      </c>
      <c r="M96" s="172"/>
      <c r="N96" s="172"/>
      <c r="O96" s="172"/>
      <c r="P96" s="172"/>
      <c r="Q96" s="193">
        <f t="shared" si="16"/>
        <v>8</v>
      </c>
      <c r="R96" s="318"/>
      <c r="S96" s="172"/>
      <c r="T96" s="182"/>
      <c r="U96" s="182"/>
      <c r="V96" s="183"/>
      <c r="W96" s="177"/>
      <c r="X96" s="329"/>
      <c r="Y96" s="297"/>
      <c r="Z96" s="178" t="s">
        <v>298</v>
      </c>
      <c r="AA96" s="178"/>
      <c r="AB96" s="303"/>
      <c r="AC96" s="179">
        <v>1</v>
      </c>
      <c r="AD96" s="211"/>
      <c r="AE96" s="169"/>
      <c r="AF96" s="169"/>
      <c r="AG96" s="179"/>
      <c r="AH96" s="172"/>
      <c r="AI96" s="172"/>
      <c r="AJ96" s="172"/>
      <c r="AK96" s="172"/>
      <c r="AL96" s="179"/>
      <c r="AM96" s="169"/>
      <c r="AN96" s="169"/>
      <c r="AO96" s="179"/>
      <c r="AP96" s="182">
        <f t="shared" si="17"/>
        <v>8</v>
      </c>
      <c r="AQ96" s="182">
        <v>0</v>
      </c>
      <c r="AR96" s="183">
        <v>0</v>
      </c>
      <c r="AS96" s="182"/>
    </row>
    <row r="97" spans="2:45" ht="30" customHeight="1">
      <c r="B97" s="323"/>
      <c r="C97" s="324"/>
      <c r="D97" s="328"/>
      <c r="E97" s="328"/>
      <c r="F97" s="324"/>
      <c r="G97" s="325"/>
      <c r="H97" s="169" t="s">
        <v>223</v>
      </c>
      <c r="I97" s="170" t="s">
        <v>295</v>
      </c>
      <c r="J97" s="171" t="s">
        <v>296</v>
      </c>
      <c r="K97" s="172"/>
      <c r="L97" s="172">
        <v>12</v>
      </c>
      <c r="M97" s="172">
        <v>8</v>
      </c>
      <c r="N97" s="172">
        <v>8</v>
      </c>
      <c r="O97" s="172"/>
      <c r="P97" s="172"/>
      <c r="Q97" s="193" t="s">
        <v>243</v>
      </c>
      <c r="R97" s="318"/>
      <c r="S97" s="172"/>
      <c r="T97" s="182"/>
      <c r="U97" s="182"/>
      <c r="V97" s="183"/>
      <c r="W97" s="177"/>
      <c r="X97" s="329"/>
      <c r="Y97" s="297"/>
      <c r="Z97" s="178" t="s">
        <v>298</v>
      </c>
      <c r="AA97" s="178"/>
      <c r="AB97" s="303"/>
      <c r="AC97" s="179">
        <v>2</v>
      </c>
      <c r="AD97" s="211"/>
      <c r="AE97" s="169"/>
      <c r="AF97" s="169"/>
      <c r="AG97" s="179"/>
      <c r="AH97" s="172"/>
      <c r="AI97" s="172"/>
      <c r="AJ97" s="172"/>
      <c r="AK97" s="172"/>
      <c r="AL97" s="179"/>
      <c r="AM97" s="169"/>
      <c r="AN97" s="169"/>
      <c r="AO97" s="179"/>
      <c r="AP97" s="182" t="str">
        <f t="shared" si="17"/>
        <v xml:space="preserve"> </v>
      </c>
      <c r="AQ97" s="182">
        <v>0</v>
      </c>
      <c r="AR97" s="183">
        <v>0</v>
      </c>
      <c r="AS97" s="182"/>
    </row>
    <row r="98" spans="2:45" ht="30" customHeight="1">
      <c r="B98" s="323"/>
      <c r="C98" s="324"/>
      <c r="D98" s="328"/>
      <c r="E98" s="328"/>
      <c r="F98" s="324"/>
      <c r="G98" s="325"/>
      <c r="H98" s="169" t="s">
        <v>332</v>
      </c>
      <c r="I98" s="170" t="s">
        <v>295</v>
      </c>
      <c r="J98" s="171" t="s">
        <v>296</v>
      </c>
      <c r="K98" s="172"/>
      <c r="L98" s="172">
        <v>6</v>
      </c>
      <c r="M98" s="172">
        <v>6</v>
      </c>
      <c r="N98" s="172">
        <v>8</v>
      </c>
      <c r="O98" s="172"/>
      <c r="P98" s="172"/>
      <c r="Q98" s="193">
        <f t="shared" ref="Q98:Q107" si="18">SUM(K98:O98)</f>
        <v>20</v>
      </c>
      <c r="R98" s="318"/>
      <c r="S98" s="172"/>
      <c r="T98" s="182"/>
      <c r="U98" s="182"/>
      <c r="V98" s="183"/>
      <c r="W98" s="177"/>
      <c r="X98" s="329"/>
      <c r="Y98" s="297"/>
      <c r="Z98" s="178" t="s">
        <v>298</v>
      </c>
      <c r="AA98" s="178"/>
      <c r="AB98" s="303"/>
      <c r="AC98" s="179">
        <v>2</v>
      </c>
      <c r="AD98" s="211"/>
      <c r="AE98" s="169"/>
      <c r="AF98" s="169"/>
      <c r="AG98" s="179"/>
      <c r="AH98" s="172"/>
      <c r="AI98" s="172"/>
      <c r="AJ98" s="172"/>
      <c r="AK98" s="172"/>
      <c r="AL98" s="179"/>
      <c r="AM98" s="169"/>
      <c r="AN98" s="169"/>
      <c r="AO98" s="179"/>
      <c r="AP98" s="182">
        <f t="shared" si="17"/>
        <v>20</v>
      </c>
      <c r="AQ98" s="182">
        <v>0</v>
      </c>
      <c r="AR98" s="183">
        <v>0</v>
      </c>
      <c r="AS98" s="182"/>
    </row>
    <row r="99" spans="2:45" ht="30" customHeight="1">
      <c r="B99" s="323"/>
      <c r="C99" s="324"/>
      <c r="D99" s="328"/>
      <c r="E99" s="328"/>
      <c r="F99" s="324"/>
      <c r="G99" s="325"/>
      <c r="H99" s="169" t="s">
        <v>225</v>
      </c>
      <c r="I99" s="170" t="s">
        <v>295</v>
      </c>
      <c r="J99" s="171" t="s">
        <v>296</v>
      </c>
      <c r="K99" s="172"/>
      <c r="L99" s="172">
        <v>8</v>
      </c>
      <c r="M99" s="172">
        <v>10</v>
      </c>
      <c r="N99" s="172"/>
      <c r="O99" s="172"/>
      <c r="P99" s="172"/>
      <c r="Q99" s="193">
        <f t="shared" si="18"/>
        <v>18</v>
      </c>
      <c r="R99" s="318"/>
      <c r="S99" s="172"/>
      <c r="T99" s="182"/>
      <c r="U99" s="182"/>
      <c r="V99" s="183"/>
      <c r="W99" s="177"/>
      <c r="X99" s="329"/>
      <c r="Y99" s="297"/>
      <c r="Z99" s="178" t="s">
        <v>298</v>
      </c>
      <c r="AA99" s="178"/>
      <c r="AB99" s="303"/>
      <c r="AC99" s="179">
        <v>2</v>
      </c>
      <c r="AD99" s="211"/>
      <c r="AE99" s="169"/>
      <c r="AF99" s="169"/>
      <c r="AG99" s="179"/>
      <c r="AH99" s="172"/>
      <c r="AI99" s="172"/>
      <c r="AJ99" s="172"/>
      <c r="AK99" s="172"/>
      <c r="AL99" s="179"/>
      <c r="AM99" s="169"/>
      <c r="AN99" s="169"/>
      <c r="AO99" s="179"/>
      <c r="AP99" s="182">
        <f t="shared" si="17"/>
        <v>18</v>
      </c>
      <c r="AQ99" s="182">
        <v>0</v>
      </c>
      <c r="AR99" s="183">
        <v>0</v>
      </c>
      <c r="AS99" s="182"/>
    </row>
    <row r="100" spans="2:45" ht="30" customHeight="1">
      <c r="B100" s="323"/>
      <c r="C100" s="324"/>
      <c r="D100" s="328"/>
      <c r="E100" s="328"/>
      <c r="F100" s="324"/>
      <c r="G100" s="325"/>
      <c r="H100" s="169" t="s">
        <v>226</v>
      </c>
      <c r="I100" s="170" t="s">
        <v>295</v>
      </c>
      <c r="J100" s="171" t="s">
        <v>309</v>
      </c>
      <c r="K100" s="172"/>
      <c r="L100" s="172">
        <v>36</v>
      </c>
      <c r="M100" s="172">
        <v>0</v>
      </c>
      <c r="N100" s="172">
        <f>12*3</f>
        <v>36</v>
      </c>
      <c r="O100" s="172"/>
      <c r="P100" s="172"/>
      <c r="Q100" s="193">
        <f t="shared" si="18"/>
        <v>72</v>
      </c>
      <c r="R100" s="318"/>
      <c r="S100" s="172"/>
      <c r="T100" s="182"/>
      <c r="U100" s="182"/>
      <c r="V100" s="183"/>
      <c r="W100" s="177"/>
      <c r="X100" s="329"/>
      <c r="Y100" s="299"/>
      <c r="Z100" s="178" t="s">
        <v>298</v>
      </c>
      <c r="AA100" s="178"/>
      <c r="AB100" s="303"/>
      <c r="AC100" s="179">
        <v>6</v>
      </c>
      <c r="AD100" s="211"/>
      <c r="AE100" s="169"/>
      <c r="AF100" s="169"/>
      <c r="AG100" s="179"/>
      <c r="AH100" s="172"/>
      <c r="AI100" s="172"/>
      <c r="AJ100" s="172"/>
      <c r="AK100" s="172"/>
      <c r="AL100" s="179"/>
      <c r="AM100" s="169"/>
      <c r="AN100" s="169"/>
      <c r="AO100" s="179"/>
      <c r="AP100" s="182">
        <f t="shared" si="17"/>
        <v>72</v>
      </c>
      <c r="AQ100" s="182">
        <v>0</v>
      </c>
      <c r="AR100" s="183">
        <v>0</v>
      </c>
      <c r="AS100" s="182"/>
    </row>
    <row r="101" spans="2:45" ht="30" customHeight="1">
      <c r="B101" s="323"/>
      <c r="C101" s="324"/>
      <c r="D101" s="328"/>
      <c r="E101" s="328"/>
      <c r="F101" s="324"/>
      <c r="G101" s="325"/>
      <c r="H101" s="169" t="s">
        <v>227</v>
      </c>
      <c r="I101" s="170" t="s">
        <v>295</v>
      </c>
      <c r="J101" s="171" t="s">
        <v>309</v>
      </c>
      <c r="K101" s="172"/>
      <c r="L101" s="197"/>
      <c r="M101" s="197" t="s">
        <v>243</v>
      </c>
      <c r="N101" s="197" t="s">
        <v>243</v>
      </c>
      <c r="O101" s="172"/>
      <c r="P101" s="172"/>
      <c r="Q101" s="193">
        <f t="shared" si="18"/>
        <v>0</v>
      </c>
      <c r="R101" s="318"/>
      <c r="S101" s="172"/>
      <c r="T101" s="182"/>
      <c r="U101" s="182"/>
      <c r="V101" s="183"/>
      <c r="W101" s="177"/>
      <c r="X101" s="329"/>
      <c r="Y101" s="299"/>
      <c r="Z101" s="204"/>
      <c r="AA101" s="204"/>
      <c r="AB101" s="303"/>
      <c r="AC101" s="212"/>
      <c r="AD101" s="179"/>
      <c r="AE101" s="169"/>
      <c r="AF101" s="169"/>
      <c r="AG101" s="179"/>
      <c r="AH101" s="172"/>
      <c r="AI101" s="172"/>
      <c r="AJ101" s="172"/>
      <c r="AK101" s="172"/>
      <c r="AL101" s="179"/>
      <c r="AM101" s="169"/>
      <c r="AN101" s="169"/>
      <c r="AO101" s="179"/>
      <c r="AP101" s="182">
        <f t="shared" si="17"/>
        <v>0</v>
      </c>
      <c r="AQ101" s="182">
        <v>0</v>
      </c>
      <c r="AR101" s="183">
        <v>0</v>
      </c>
      <c r="AS101" s="182"/>
    </row>
    <row r="102" spans="2:45" ht="30" customHeight="1">
      <c r="B102" s="323"/>
      <c r="C102" s="324"/>
      <c r="D102" s="328"/>
      <c r="E102" s="328"/>
      <c r="F102" s="324"/>
      <c r="G102" s="325"/>
      <c r="H102" s="169" t="s">
        <v>228</v>
      </c>
      <c r="I102" s="170" t="s">
        <v>295</v>
      </c>
      <c r="J102" s="171" t="s">
        <v>309</v>
      </c>
      <c r="K102" s="172"/>
      <c r="L102" s="197" t="s">
        <v>243</v>
      </c>
      <c r="M102" s="197" t="s">
        <v>243</v>
      </c>
      <c r="N102" s="197" t="s">
        <v>243</v>
      </c>
      <c r="O102" s="172"/>
      <c r="P102" s="172"/>
      <c r="Q102" s="193">
        <f t="shared" si="18"/>
        <v>0</v>
      </c>
      <c r="R102" s="318"/>
      <c r="S102" s="172"/>
      <c r="T102" s="182"/>
      <c r="U102" s="182"/>
      <c r="V102" s="183"/>
      <c r="W102" s="177"/>
      <c r="X102" s="329"/>
      <c r="Y102" s="299"/>
      <c r="Z102" s="204"/>
      <c r="AA102" s="204"/>
      <c r="AB102" s="303"/>
      <c r="AC102" s="205"/>
      <c r="AD102" s="179"/>
      <c r="AE102" s="169"/>
      <c r="AF102" s="169"/>
      <c r="AG102" s="179"/>
      <c r="AH102" s="172"/>
      <c r="AI102" s="172"/>
      <c r="AJ102" s="172"/>
      <c r="AK102" s="172"/>
      <c r="AL102" s="179"/>
      <c r="AM102" s="169"/>
      <c r="AN102" s="169"/>
      <c r="AO102" s="179"/>
      <c r="AP102" s="182">
        <f t="shared" si="17"/>
        <v>0</v>
      </c>
      <c r="AQ102" s="182">
        <v>0</v>
      </c>
      <c r="AR102" s="183">
        <v>0</v>
      </c>
      <c r="AS102" s="182"/>
    </row>
    <row r="103" spans="2:45" ht="30" customHeight="1">
      <c r="B103" s="323"/>
      <c r="C103" s="324"/>
      <c r="D103" s="328"/>
      <c r="E103" s="328"/>
      <c r="F103" s="324"/>
      <c r="G103" s="325"/>
      <c r="H103" s="169" t="s">
        <v>229</v>
      </c>
      <c r="I103" s="170" t="s">
        <v>295</v>
      </c>
      <c r="J103" s="171" t="s">
        <v>309</v>
      </c>
      <c r="K103" s="181"/>
      <c r="L103" s="197" t="s">
        <v>243</v>
      </c>
      <c r="M103" s="197" t="s">
        <v>243</v>
      </c>
      <c r="N103" s="197" t="s">
        <v>243</v>
      </c>
      <c r="O103" s="181"/>
      <c r="P103" s="181"/>
      <c r="Q103" s="193">
        <f t="shared" si="18"/>
        <v>0</v>
      </c>
      <c r="R103" s="318"/>
      <c r="S103" s="181"/>
      <c r="T103" s="182"/>
      <c r="U103" s="182"/>
      <c r="V103" s="183"/>
      <c r="W103" s="177"/>
      <c r="X103" s="329"/>
      <c r="Y103" s="299"/>
      <c r="Z103" s="204"/>
      <c r="AA103" s="204"/>
      <c r="AB103" s="303"/>
      <c r="AC103" s="205"/>
      <c r="AD103" s="169"/>
      <c r="AE103" s="169"/>
      <c r="AF103" s="169"/>
      <c r="AG103" s="169"/>
      <c r="AH103" s="181"/>
      <c r="AI103" s="181"/>
      <c r="AJ103" s="181"/>
      <c r="AK103" s="181"/>
      <c r="AL103" s="169"/>
      <c r="AM103" s="169"/>
      <c r="AN103" s="169"/>
      <c r="AO103" s="169"/>
      <c r="AP103" s="182">
        <f t="shared" si="17"/>
        <v>0</v>
      </c>
      <c r="AQ103" s="182">
        <v>0</v>
      </c>
      <c r="AR103" s="183">
        <v>0</v>
      </c>
      <c r="AS103" s="182"/>
    </row>
    <row r="104" spans="2:45" ht="30" customHeight="1">
      <c r="B104" s="323"/>
      <c r="C104" s="324"/>
      <c r="D104" s="328"/>
      <c r="E104" s="328"/>
      <c r="F104" s="324"/>
      <c r="G104" s="325"/>
      <c r="H104" s="169" t="s">
        <v>230</v>
      </c>
      <c r="I104" s="170" t="s">
        <v>295</v>
      </c>
      <c r="J104" s="171" t="s">
        <v>309</v>
      </c>
      <c r="K104" s="175"/>
      <c r="L104" s="197" t="s">
        <v>243</v>
      </c>
      <c r="M104" s="197" t="s">
        <v>243</v>
      </c>
      <c r="N104" s="197" t="s">
        <v>243</v>
      </c>
      <c r="O104" s="175"/>
      <c r="P104" s="175"/>
      <c r="Q104" s="193">
        <f t="shared" si="18"/>
        <v>0</v>
      </c>
      <c r="R104" s="318"/>
      <c r="S104" s="175"/>
      <c r="T104" s="184"/>
      <c r="U104" s="184"/>
      <c r="V104" s="185"/>
      <c r="W104" s="177"/>
      <c r="X104" s="329"/>
      <c r="Y104" s="299"/>
      <c r="Z104" s="204"/>
      <c r="AA104" s="204"/>
      <c r="AB104" s="303"/>
      <c r="AC104" s="205"/>
      <c r="AD104" s="182"/>
      <c r="AE104" s="182"/>
      <c r="AF104" s="182"/>
      <c r="AG104" s="182"/>
      <c r="AH104" s="175"/>
      <c r="AI104" s="175"/>
      <c r="AJ104" s="175"/>
      <c r="AK104" s="175"/>
      <c r="AL104" s="182"/>
      <c r="AM104" s="182"/>
      <c r="AN104" s="182"/>
      <c r="AO104" s="182"/>
      <c r="AP104" s="182">
        <f t="shared" si="17"/>
        <v>0</v>
      </c>
      <c r="AQ104" s="182">
        <v>0</v>
      </c>
      <c r="AR104" s="183">
        <v>0</v>
      </c>
      <c r="AS104" s="182"/>
    </row>
    <row r="105" spans="2:45" ht="30" customHeight="1">
      <c r="B105" s="323"/>
      <c r="C105" s="324"/>
      <c r="D105" s="328"/>
      <c r="E105" s="328"/>
      <c r="F105" s="324"/>
      <c r="G105" s="325"/>
      <c r="H105" s="169" t="s">
        <v>231</v>
      </c>
      <c r="I105" s="170" t="s">
        <v>295</v>
      </c>
      <c r="J105" s="171" t="s">
        <v>309</v>
      </c>
      <c r="K105" s="172"/>
      <c r="L105" s="197" t="s">
        <v>243</v>
      </c>
      <c r="M105" s="197" t="s">
        <v>243</v>
      </c>
      <c r="N105" s="197" t="s">
        <v>243</v>
      </c>
      <c r="O105" s="172"/>
      <c r="P105" s="172"/>
      <c r="Q105" s="193">
        <f t="shared" si="18"/>
        <v>0</v>
      </c>
      <c r="R105" s="318"/>
      <c r="S105" s="175"/>
      <c r="T105" s="184"/>
      <c r="U105" s="184"/>
      <c r="V105" s="185"/>
      <c r="W105" s="177"/>
      <c r="X105" s="329"/>
      <c r="Y105" s="299"/>
      <c r="Z105" s="204"/>
      <c r="AA105" s="204"/>
      <c r="AB105" s="303"/>
      <c r="AC105" s="205"/>
      <c r="AD105" s="182"/>
      <c r="AE105" s="182"/>
      <c r="AF105" s="182"/>
      <c r="AG105" s="182"/>
      <c r="AH105" s="175"/>
      <c r="AI105" s="175"/>
      <c r="AJ105" s="175"/>
      <c r="AK105" s="175"/>
      <c r="AL105" s="182"/>
      <c r="AM105" s="182"/>
      <c r="AN105" s="182"/>
      <c r="AO105" s="182"/>
      <c r="AP105" s="182">
        <f t="shared" si="17"/>
        <v>0</v>
      </c>
      <c r="AQ105" s="182">
        <v>0</v>
      </c>
      <c r="AR105" s="183">
        <v>0</v>
      </c>
      <c r="AS105" s="182"/>
    </row>
    <row r="106" spans="2:45" ht="30" customHeight="1">
      <c r="B106" s="323"/>
      <c r="C106" s="324"/>
      <c r="D106" s="328"/>
      <c r="E106" s="328"/>
      <c r="F106" s="324"/>
      <c r="G106" s="325"/>
      <c r="H106" s="169" t="s">
        <v>232</v>
      </c>
      <c r="I106" s="170" t="s">
        <v>295</v>
      </c>
      <c r="J106" s="171" t="s">
        <v>309</v>
      </c>
      <c r="K106" s="172"/>
      <c r="L106" s="197"/>
      <c r="M106" s="197"/>
      <c r="N106" s="197"/>
      <c r="O106" s="172"/>
      <c r="P106" s="172"/>
      <c r="Q106" s="193">
        <f t="shared" si="18"/>
        <v>0</v>
      </c>
      <c r="R106" s="318"/>
      <c r="S106" s="175"/>
      <c r="T106" s="184"/>
      <c r="U106" s="184"/>
      <c r="V106" s="185"/>
      <c r="W106" s="177"/>
      <c r="X106" s="329"/>
      <c r="Y106" s="299"/>
      <c r="Z106" s="204"/>
      <c r="AA106" s="204"/>
      <c r="AB106" s="303"/>
      <c r="AC106" s="205"/>
      <c r="AD106" s="182"/>
      <c r="AE106" s="182"/>
      <c r="AF106" s="182"/>
      <c r="AG106" s="182"/>
      <c r="AH106" s="175"/>
      <c r="AI106" s="175"/>
      <c r="AJ106" s="175"/>
      <c r="AK106" s="175"/>
      <c r="AL106" s="182"/>
      <c r="AM106" s="182"/>
      <c r="AN106" s="182"/>
      <c r="AO106" s="182"/>
      <c r="AP106" s="182"/>
      <c r="AQ106" s="182"/>
      <c r="AR106" s="183"/>
      <c r="AS106" s="182"/>
    </row>
    <row r="107" spans="2:45" ht="30" customHeight="1">
      <c r="B107" s="323"/>
      <c r="C107" s="324"/>
      <c r="D107" s="328"/>
      <c r="E107" s="328"/>
      <c r="F107" s="324"/>
      <c r="G107" s="325"/>
      <c r="H107" s="169" t="s">
        <v>239</v>
      </c>
      <c r="I107" s="170" t="s">
        <v>295</v>
      </c>
      <c r="J107" s="171" t="s">
        <v>300</v>
      </c>
      <c r="K107" s="172"/>
      <c r="L107" s="172" t="s">
        <v>243</v>
      </c>
      <c r="M107" s="172" t="s">
        <v>243</v>
      </c>
      <c r="N107" s="172">
        <v>6</v>
      </c>
      <c r="O107" s="172"/>
      <c r="P107" s="172"/>
      <c r="Q107" s="193">
        <f t="shared" si="18"/>
        <v>6</v>
      </c>
      <c r="R107" s="318"/>
      <c r="S107" s="172">
        <v>40</v>
      </c>
      <c r="T107" s="184"/>
      <c r="U107" s="184"/>
      <c r="V107" s="185"/>
      <c r="W107" s="177"/>
      <c r="X107" s="329"/>
      <c r="Y107" s="299"/>
      <c r="Z107" s="178" t="s">
        <v>301</v>
      </c>
      <c r="AA107" s="178"/>
      <c r="AB107" s="304"/>
      <c r="AC107" s="206"/>
      <c r="AD107" s="179"/>
      <c r="AE107" s="169"/>
      <c r="AF107" s="169"/>
      <c r="AG107" s="179"/>
      <c r="AH107" s="172"/>
      <c r="AI107" s="172"/>
      <c r="AJ107" s="172"/>
      <c r="AK107" s="172"/>
      <c r="AL107" s="179"/>
      <c r="AM107" s="169"/>
      <c r="AN107" s="169" t="s">
        <v>147</v>
      </c>
      <c r="AO107" s="179" t="s">
        <v>147</v>
      </c>
      <c r="AP107" s="182">
        <f>Q107</f>
        <v>6</v>
      </c>
      <c r="AQ107" s="182">
        <v>0</v>
      </c>
      <c r="AR107" s="183">
        <v>0</v>
      </c>
      <c r="AS107" s="182"/>
    </row>
    <row r="108" spans="2:45" s="189" customFormat="1" ht="21" customHeight="1">
      <c r="B108" s="190"/>
      <c r="C108" s="326" t="s">
        <v>305</v>
      </c>
      <c r="D108" s="326"/>
      <c r="E108" s="326"/>
      <c r="F108" s="326"/>
      <c r="G108" s="326"/>
      <c r="H108" s="191"/>
      <c r="I108" s="191"/>
      <c r="J108" s="191"/>
      <c r="K108" s="191"/>
      <c r="L108" s="191"/>
      <c r="M108" s="191"/>
      <c r="N108" s="191"/>
      <c r="O108" s="191"/>
      <c r="P108" s="191"/>
      <c r="Q108" s="191"/>
      <c r="R108" s="191"/>
      <c r="S108" s="191"/>
      <c r="T108" s="191"/>
      <c r="U108" s="191"/>
      <c r="V108" s="191"/>
      <c r="W108" s="191"/>
      <c r="X108" s="191"/>
      <c r="Y108" s="191"/>
      <c r="Z108" s="191"/>
      <c r="AA108" s="191"/>
      <c r="AB108" s="191"/>
      <c r="AC108" s="191"/>
      <c r="AD108" s="191"/>
      <c r="AE108" s="191"/>
      <c r="AF108" s="191"/>
      <c r="AG108" s="191"/>
      <c r="AH108" s="191"/>
      <c r="AI108" s="191"/>
      <c r="AJ108" s="191"/>
      <c r="AK108" s="191"/>
      <c r="AL108" s="191"/>
      <c r="AM108" s="191"/>
      <c r="AN108" s="191"/>
      <c r="AO108" s="191"/>
      <c r="AP108" s="191"/>
      <c r="AQ108" s="191"/>
      <c r="AR108" s="191"/>
      <c r="AS108" s="191"/>
    </row>
    <row r="109" spans="2:45" ht="30" customHeight="1">
      <c r="B109" s="323" t="s">
        <v>324</v>
      </c>
      <c r="C109" s="324" t="s">
        <v>333</v>
      </c>
      <c r="D109" s="328"/>
      <c r="E109" s="328" t="s">
        <v>122</v>
      </c>
      <c r="F109" s="324" t="str">
        <f>VLOOKUP(E109,BCC,2,FALSE())</f>
        <v>BCC2 Répondre à une problématique industrielle et de recherche  à partir d'un usage judicieux des outils avancés du contrôle-commande et du traitement de l'information</v>
      </c>
      <c r="G109" s="325">
        <v>2</v>
      </c>
      <c r="H109" s="169" t="s">
        <v>326</v>
      </c>
      <c r="I109" s="170" t="s">
        <v>295</v>
      </c>
      <c r="J109" s="171" t="s">
        <v>296</v>
      </c>
      <c r="K109" s="179"/>
      <c r="L109" s="192"/>
      <c r="M109" s="192"/>
      <c r="N109" s="192"/>
      <c r="O109" s="192"/>
      <c r="P109" s="192"/>
      <c r="Q109" s="193">
        <f t="shared" ref="Q109:Q124" si="19">SUM(K109:O109)</f>
        <v>0</v>
      </c>
      <c r="R109" s="318">
        <f>SUM(Q109:Q126)</f>
        <v>0</v>
      </c>
      <c r="S109" s="179"/>
      <c r="T109" s="182"/>
      <c r="U109" s="182"/>
      <c r="V109" s="182"/>
      <c r="W109" s="177"/>
      <c r="X109" s="329">
        <v>8</v>
      </c>
      <c r="Y109" s="299">
        <v>8</v>
      </c>
      <c r="Z109" s="253" t="s">
        <v>327</v>
      </c>
      <c r="AA109" s="253"/>
      <c r="AB109" s="315"/>
      <c r="AC109" s="254">
        <v>2</v>
      </c>
      <c r="AD109" s="179"/>
      <c r="AE109" s="169"/>
      <c r="AF109" s="169"/>
      <c r="AG109" s="179"/>
      <c r="AH109" s="179"/>
      <c r="AI109" s="179"/>
      <c r="AJ109" s="179"/>
      <c r="AK109" s="179"/>
      <c r="AL109" s="179"/>
      <c r="AM109" s="169"/>
      <c r="AN109" s="169"/>
      <c r="AO109" s="179"/>
      <c r="AP109" s="182">
        <f t="shared" ref="AP109:AP124" si="20">Q109</f>
        <v>0</v>
      </c>
      <c r="AQ109" s="182">
        <v>0</v>
      </c>
      <c r="AR109" s="183">
        <v>0</v>
      </c>
      <c r="AS109" s="182"/>
    </row>
    <row r="110" spans="2:45" ht="30" customHeight="1">
      <c r="B110" s="323"/>
      <c r="C110" s="324"/>
      <c r="D110" s="328"/>
      <c r="E110" s="328"/>
      <c r="F110" s="324"/>
      <c r="G110" s="325"/>
      <c r="H110" s="169" t="s">
        <v>329</v>
      </c>
      <c r="I110" s="170" t="s">
        <v>295</v>
      </c>
      <c r="J110" s="171" t="s">
        <v>296</v>
      </c>
      <c r="K110" s="172"/>
      <c r="L110" s="197"/>
      <c r="M110" s="197"/>
      <c r="N110" s="197"/>
      <c r="O110" s="197"/>
      <c r="P110" s="197"/>
      <c r="Q110" s="193">
        <f t="shared" si="19"/>
        <v>0</v>
      </c>
      <c r="R110" s="318"/>
      <c r="S110" s="172"/>
      <c r="T110" s="182"/>
      <c r="U110" s="182"/>
      <c r="V110" s="183"/>
      <c r="W110" s="177"/>
      <c r="X110" s="329"/>
      <c r="Y110" s="299"/>
      <c r="Z110" s="253" t="s">
        <v>327</v>
      </c>
      <c r="AA110" s="253"/>
      <c r="AB110" s="316"/>
      <c r="AC110" s="254">
        <v>2</v>
      </c>
      <c r="AD110" s="179"/>
      <c r="AE110" s="169"/>
      <c r="AF110" s="169"/>
      <c r="AG110" s="179"/>
      <c r="AH110" s="172"/>
      <c r="AI110" s="172"/>
      <c r="AJ110" s="172"/>
      <c r="AK110" s="172"/>
      <c r="AL110" s="179"/>
      <c r="AM110" s="169"/>
      <c r="AN110" s="169"/>
      <c r="AO110" s="179"/>
      <c r="AP110" s="182">
        <f t="shared" si="20"/>
        <v>0</v>
      </c>
      <c r="AQ110" s="182">
        <v>0</v>
      </c>
      <c r="AR110" s="183">
        <v>0</v>
      </c>
      <c r="AS110" s="182"/>
    </row>
    <row r="111" spans="2:45" ht="30" customHeight="1">
      <c r="B111" s="323"/>
      <c r="C111" s="324"/>
      <c r="D111" s="328"/>
      <c r="E111" s="328"/>
      <c r="F111" s="324"/>
      <c r="G111" s="325"/>
      <c r="H111" s="169" t="s">
        <v>218</v>
      </c>
      <c r="I111" s="170" t="s">
        <v>295</v>
      </c>
      <c r="J111" s="171" t="s">
        <v>296</v>
      </c>
      <c r="K111" s="172"/>
      <c r="L111" s="197"/>
      <c r="M111" s="197"/>
      <c r="N111" s="197"/>
      <c r="O111" s="197"/>
      <c r="P111" s="197"/>
      <c r="Q111" s="193">
        <f t="shared" si="19"/>
        <v>0</v>
      </c>
      <c r="R111" s="318"/>
      <c r="S111" s="172"/>
      <c r="T111" s="182"/>
      <c r="U111" s="182"/>
      <c r="V111" s="183"/>
      <c r="W111" s="177"/>
      <c r="X111" s="329"/>
      <c r="Y111" s="299"/>
      <c r="Z111" s="255" t="s">
        <v>298</v>
      </c>
      <c r="AA111" s="255"/>
      <c r="AB111" s="316"/>
      <c r="AC111" s="254">
        <v>2</v>
      </c>
      <c r="AD111" s="179"/>
      <c r="AE111" s="169"/>
      <c r="AF111" s="169"/>
      <c r="AG111" s="179"/>
      <c r="AH111" s="172"/>
      <c r="AI111" s="172"/>
      <c r="AJ111" s="172"/>
      <c r="AK111" s="172"/>
      <c r="AL111" s="179"/>
      <c r="AM111" s="169"/>
      <c r="AN111" s="169"/>
      <c r="AO111" s="179"/>
      <c r="AP111" s="182">
        <f t="shared" si="20"/>
        <v>0</v>
      </c>
      <c r="AQ111" s="182">
        <v>0</v>
      </c>
      <c r="AR111" s="183">
        <v>0</v>
      </c>
      <c r="AS111" s="182"/>
    </row>
    <row r="112" spans="2:45" ht="30" customHeight="1">
      <c r="B112" s="323"/>
      <c r="C112" s="324"/>
      <c r="D112" s="328"/>
      <c r="E112" s="328"/>
      <c r="F112" s="324"/>
      <c r="G112" s="325"/>
      <c r="H112" s="169" t="s">
        <v>219</v>
      </c>
      <c r="I112" s="170" t="s">
        <v>295</v>
      </c>
      <c r="J112" s="171" t="s">
        <v>296</v>
      </c>
      <c r="K112" s="172"/>
      <c r="L112" s="197"/>
      <c r="M112" s="197"/>
      <c r="N112" s="197"/>
      <c r="O112" s="197"/>
      <c r="P112" s="197"/>
      <c r="Q112" s="193">
        <f t="shared" si="19"/>
        <v>0</v>
      </c>
      <c r="R112" s="318"/>
      <c r="S112" s="172"/>
      <c r="T112" s="182"/>
      <c r="U112" s="182"/>
      <c r="V112" s="183"/>
      <c r="W112" s="177"/>
      <c r="X112" s="329"/>
      <c r="Y112" s="299"/>
      <c r="Z112" s="255" t="s">
        <v>298</v>
      </c>
      <c r="AA112" s="255"/>
      <c r="AB112" s="316"/>
      <c r="AC112" s="256">
        <v>2</v>
      </c>
      <c r="AD112" s="179"/>
      <c r="AE112" s="169"/>
      <c r="AF112" s="169"/>
      <c r="AG112" s="179"/>
      <c r="AH112" s="172"/>
      <c r="AI112" s="172"/>
      <c r="AJ112" s="172"/>
      <c r="AK112" s="172"/>
      <c r="AL112" s="179"/>
      <c r="AM112" s="169"/>
      <c r="AN112" s="169"/>
      <c r="AO112" s="179"/>
      <c r="AP112" s="182">
        <f t="shared" si="20"/>
        <v>0</v>
      </c>
      <c r="AQ112" s="182">
        <v>0</v>
      </c>
      <c r="AR112" s="183">
        <v>0</v>
      </c>
      <c r="AS112" s="182"/>
    </row>
    <row r="113" spans="2:45" ht="30" customHeight="1">
      <c r="B113" s="323"/>
      <c r="C113" s="324"/>
      <c r="D113" s="328"/>
      <c r="E113" s="328"/>
      <c r="F113" s="324"/>
      <c r="G113" s="325"/>
      <c r="H113" s="169" t="s">
        <v>330</v>
      </c>
      <c r="I113" s="170" t="s">
        <v>295</v>
      </c>
      <c r="J113" s="171" t="s">
        <v>296</v>
      </c>
      <c r="K113" s="172"/>
      <c r="L113" s="197"/>
      <c r="M113" s="197"/>
      <c r="N113" s="197"/>
      <c r="O113" s="197"/>
      <c r="P113" s="197"/>
      <c r="Q113" s="193">
        <f t="shared" si="19"/>
        <v>0</v>
      </c>
      <c r="R113" s="318"/>
      <c r="S113" s="172"/>
      <c r="T113" s="182"/>
      <c r="U113" s="182"/>
      <c r="V113" s="183"/>
      <c r="W113" s="177"/>
      <c r="X113" s="329"/>
      <c r="Y113" s="299"/>
      <c r="Z113" s="253" t="s">
        <v>327</v>
      </c>
      <c r="AA113" s="253"/>
      <c r="AB113" s="316"/>
      <c r="AC113" s="254">
        <v>2</v>
      </c>
      <c r="AD113" s="179"/>
      <c r="AE113" s="169"/>
      <c r="AF113" s="169"/>
      <c r="AG113" s="179"/>
      <c r="AH113" s="172"/>
      <c r="AI113" s="172"/>
      <c r="AJ113" s="172"/>
      <c r="AK113" s="172"/>
      <c r="AL113" s="179"/>
      <c r="AM113" s="169"/>
      <c r="AN113" s="169"/>
      <c r="AO113" s="179"/>
      <c r="AP113" s="182">
        <f t="shared" si="20"/>
        <v>0</v>
      </c>
      <c r="AQ113" s="182">
        <v>0</v>
      </c>
      <c r="AR113" s="183">
        <v>0</v>
      </c>
      <c r="AS113" s="182"/>
    </row>
    <row r="114" spans="2:45" ht="30" customHeight="1">
      <c r="B114" s="323"/>
      <c r="C114" s="324"/>
      <c r="D114" s="328"/>
      <c r="E114" s="328"/>
      <c r="F114" s="324"/>
      <c r="G114" s="325"/>
      <c r="H114" s="169" t="s">
        <v>221</v>
      </c>
      <c r="I114" s="170" t="s">
        <v>295</v>
      </c>
      <c r="J114" s="171" t="s">
        <v>296</v>
      </c>
      <c r="K114" s="172"/>
      <c r="L114" s="197"/>
      <c r="M114" s="197"/>
      <c r="N114" s="197"/>
      <c r="O114" s="197"/>
      <c r="P114" s="197"/>
      <c r="Q114" s="193">
        <f t="shared" si="19"/>
        <v>0</v>
      </c>
      <c r="R114" s="318"/>
      <c r="S114" s="172"/>
      <c r="T114" s="182"/>
      <c r="U114" s="182"/>
      <c r="V114" s="183"/>
      <c r="W114" s="177"/>
      <c r="X114" s="329"/>
      <c r="Y114" s="299"/>
      <c r="Z114" s="253" t="s">
        <v>327</v>
      </c>
      <c r="AA114" s="253"/>
      <c r="AB114" s="316"/>
      <c r="AC114" s="254">
        <v>2</v>
      </c>
      <c r="AD114" s="179"/>
      <c r="AE114" s="169"/>
      <c r="AF114" s="169"/>
      <c r="AG114" s="179"/>
      <c r="AH114" s="172"/>
      <c r="AI114" s="172"/>
      <c r="AJ114" s="172"/>
      <c r="AK114" s="172"/>
      <c r="AL114" s="179"/>
      <c r="AM114" s="169"/>
      <c r="AN114" s="169"/>
      <c r="AO114" s="179"/>
      <c r="AP114" s="182">
        <f t="shared" si="20"/>
        <v>0</v>
      </c>
      <c r="AQ114" s="182">
        <v>0</v>
      </c>
      <c r="AR114" s="183">
        <v>0</v>
      </c>
      <c r="AS114" s="182"/>
    </row>
    <row r="115" spans="2:45" ht="30" customHeight="1">
      <c r="B115" s="323"/>
      <c r="C115" s="324"/>
      <c r="D115" s="328"/>
      <c r="E115" s="328"/>
      <c r="F115" s="324"/>
      <c r="G115" s="325"/>
      <c r="H115" s="169" t="s">
        <v>331</v>
      </c>
      <c r="I115" s="170" t="s">
        <v>295</v>
      </c>
      <c r="J115" s="171" t="s">
        <v>296</v>
      </c>
      <c r="K115" s="172"/>
      <c r="L115" s="197"/>
      <c r="M115" s="197"/>
      <c r="N115" s="197"/>
      <c r="O115" s="197"/>
      <c r="P115" s="197"/>
      <c r="Q115" s="193">
        <f t="shared" si="19"/>
        <v>0</v>
      </c>
      <c r="R115" s="318"/>
      <c r="S115" s="172"/>
      <c r="T115" s="182"/>
      <c r="U115" s="182"/>
      <c r="V115" s="183"/>
      <c r="W115" s="177"/>
      <c r="X115" s="329"/>
      <c r="Y115" s="299"/>
      <c r="Z115" s="255" t="s">
        <v>298</v>
      </c>
      <c r="AA115" s="255"/>
      <c r="AB115" s="316"/>
      <c r="AC115" s="254">
        <v>1</v>
      </c>
      <c r="AD115" s="179"/>
      <c r="AE115" s="169"/>
      <c r="AF115" s="169"/>
      <c r="AG115" s="179"/>
      <c r="AH115" s="172"/>
      <c r="AI115" s="172"/>
      <c r="AJ115" s="172"/>
      <c r="AK115" s="172"/>
      <c r="AL115" s="179"/>
      <c r="AM115" s="169"/>
      <c r="AN115" s="169"/>
      <c r="AO115" s="179"/>
      <c r="AP115" s="182">
        <f t="shared" si="20"/>
        <v>0</v>
      </c>
      <c r="AQ115" s="182">
        <v>0</v>
      </c>
      <c r="AR115" s="183">
        <v>0</v>
      </c>
      <c r="AS115" s="182"/>
    </row>
    <row r="116" spans="2:45" ht="30" customHeight="1">
      <c r="B116" s="323"/>
      <c r="C116" s="324"/>
      <c r="D116" s="328"/>
      <c r="E116" s="328"/>
      <c r="F116" s="324"/>
      <c r="G116" s="325"/>
      <c r="H116" s="169" t="s">
        <v>223</v>
      </c>
      <c r="I116" s="170" t="s">
        <v>295</v>
      </c>
      <c r="J116" s="171" t="s">
        <v>296</v>
      </c>
      <c r="K116" s="172"/>
      <c r="L116" s="197"/>
      <c r="M116" s="197"/>
      <c r="N116" s="197"/>
      <c r="O116" s="197"/>
      <c r="P116" s="197"/>
      <c r="Q116" s="193">
        <f t="shared" si="19"/>
        <v>0</v>
      </c>
      <c r="R116" s="318"/>
      <c r="S116" s="172"/>
      <c r="T116" s="182"/>
      <c r="U116" s="182"/>
      <c r="V116" s="183"/>
      <c r="W116" s="177"/>
      <c r="X116" s="329"/>
      <c r="Y116" s="299"/>
      <c r="Z116" s="255" t="s">
        <v>298</v>
      </c>
      <c r="AA116" s="255"/>
      <c r="AB116" s="316"/>
      <c r="AC116" s="254">
        <v>2</v>
      </c>
      <c r="AD116" s="179"/>
      <c r="AE116" s="169"/>
      <c r="AF116" s="169"/>
      <c r="AG116" s="179"/>
      <c r="AH116" s="172"/>
      <c r="AI116" s="172"/>
      <c r="AJ116" s="172"/>
      <c r="AK116" s="172"/>
      <c r="AL116" s="179"/>
      <c r="AM116" s="169"/>
      <c r="AN116" s="169"/>
      <c r="AO116" s="179"/>
      <c r="AP116" s="182">
        <f t="shared" si="20"/>
        <v>0</v>
      </c>
      <c r="AQ116" s="182">
        <v>0</v>
      </c>
      <c r="AR116" s="183">
        <v>0</v>
      </c>
      <c r="AS116" s="182"/>
    </row>
    <row r="117" spans="2:45" ht="30" customHeight="1">
      <c r="B117" s="323"/>
      <c r="C117" s="324"/>
      <c r="D117" s="328"/>
      <c r="E117" s="328"/>
      <c r="F117" s="324"/>
      <c r="G117" s="325"/>
      <c r="H117" s="169" t="s">
        <v>332</v>
      </c>
      <c r="I117" s="170" t="s">
        <v>295</v>
      </c>
      <c r="J117" s="171" t="s">
        <v>296</v>
      </c>
      <c r="K117" s="172"/>
      <c r="L117" s="197"/>
      <c r="M117" s="197"/>
      <c r="N117" s="197"/>
      <c r="O117" s="197"/>
      <c r="P117" s="197"/>
      <c r="Q117" s="193">
        <f t="shared" si="19"/>
        <v>0</v>
      </c>
      <c r="R117" s="318"/>
      <c r="S117" s="172"/>
      <c r="T117" s="182"/>
      <c r="U117" s="182"/>
      <c r="V117" s="183"/>
      <c r="W117" s="177"/>
      <c r="X117" s="329"/>
      <c r="Y117" s="299"/>
      <c r="Z117" s="255" t="s">
        <v>298</v>
      </c>
      <c r="AA117" s="255"/>
      <c r="AB117" s="316"/>
      <c r="AC117" s="254">
        <v>2</v>
      </c>
      <c r="AD117" s="179"/>
      <c r="AE117" s="169"/>
      <c r="AF117" s="169"/>
      <c r="AG117" s="179"/>
      <c r="AH117" s="172"/>
      <c r="AI117" s="172"/>
      <c r="AJ117" s="172"/>
      <c r="AK117" s="172"/>
      <c r="AL117" s="179"/>
      <c r="AM117" s="169"/>
      <c r="AN117" s="169"/>
      <c r="AO117" s="179"/>
      <c r="AP117" s="182">
        <f t="shared" si="20"/>
        <v>0</v>
      </c>
      <c r="AQ117" s="182">
        <v>0</v>
      </c>
      <c r="AR117" s="183">
        <v>0</v>
      </c>
      <c r="AS117" s="182"/>
    </row>
    <row r="118" spans="2:45" ht="30" customHeight="1">
      <c r="B118" s="323"/>
      <c r="C118" s="324"/>
      <c r="D118" s="328"/>
      <c r="E118" s="328"/>
      <c r="F118" s="324"/>
      <c r="G118" s="325"/>
      <c r="H118" s="169" t="s">
        <v>225</v>
      </c>
      <c r="I118" s="170" t="s">
        <v>295</v>
      </c>
      <c r="J118" s="171" t="s">
        <v>296</v>
      </c>
      <c r="K118" s="172"/>
      <c r="L118" s="197"/>
      <c r="M118" s="197"/>
      <c r="N118" s="197"/>
      <c r="O118" s="197"/>
      <c r="P118" s="197"/>
      <c r="Q118" s="193">
        <f t="shared" si="19"/>
        <v>0</v>
      </c>
      <c r="R118" s="318"/>
      <c r="S118" s="172"/>
      <c r="T118" s="182"/>
      <c r="U118" s="182"/>
      <c r="V118" s="183"/>
      <c r="W118" s="177"/>
      <c r="X118" s="329"/>
      <c r="Y118" s="299"/>
      <c r="Z118" s="255" t="s">
        <v>298</v>
      </c>
      <c r="AA118" s="255"/>
      <c r="AB118" s="316"/>
      <c r="AC118" s="254">
        <v>2</v>
      </c>
      <c r="AD118" s="179"/>
      <c r="AE118" s="169"/>
      <c r="AF118" s="169"/>
      <c r="AG118" s="179"/>
      <c r="AH118" s="172"/>
      <c r="AI118" s="172"/>
      <c r="AJ118" s="172"/>
      <c r="AK118" s="172"/>
      <c r="AL118" s="179"/>
      <c r="AM118" s="169"/>
      <c r="AN118" s="169"/>
      <c r="AO118" s="179"/>
      <c r="AP118" s="182">
        <f t="shared" si="20"/>
        <v>0</v>
      </c>
      <c r="AQ118" s="182">
        <v>0</v>
      </c>
      <c r="AR118" s="183">
        <v>0</v>
      </c>
      <c r="AS118" s="182"/>
    </row>
    <row r="119" spans="2:45" ht="30" customHeight="1">
      <c r="B119" s="323"/>
      <c r="C119" s="324"/>
      <c r="D119" s="328"/>
      <c r="E119" s="328"/>
      <c r="F119" s="324"/>
      <c r="G119" s="325"/>
      <c r="H119" s="169" t="s">
        <v>334</v>
      </c>
      <c r="I119" s="170" t="s">
        <v>295</v>
      </c>
      <c r="J119" s="171" t="s">
        <v>309</v>
      </c>
      <c r="K119" s="172"/>
      <c r="L119" s="197"/>
      <c r="M119" s="197"/>
      <c r="N119" s="197"/>
      <c r="O119" s="197"/>
      <c r="P119" s="197"/>
      <c r="Q119" s="193">
        <f t="shared" si="19"/>
        <v>0</v>
      </c>
      <c r="R119" s="318"/>
      <c r="S119" s="172"/>
      <c r="T119" s="182"/>
      <c r="U119" s="182"/>
      <c r="V119" s="183"/>
      <c r="W119" s="177"/>
      <c r="X119" s="329"/>
      <c r="Y119" s="299"/>
      <c r="Z119" s="255" t="s">
        <v>298</v>
      </c>
      <c r="AA119" s="255"/>
      <c r="AB119" s="316"/>
      <c r="AC119" s="254">
        <v>6</v>
      </c>
      <c r="AD119" s="179"/>
      <c r="AE119" s="169"/>
      <c r="AF119" s="169"/>
      <c r="AG119" s="179"/>
      <c r="AH119" s="172"/>
      <c r="AI119" s="172"/>
      <c r="AJ119" s="172"/>
      <c r="AK119" s="172"/>
      <c r="AL119" s="179"/>
      <c r="AM119" s="169"/>
      <c r="AN119" s="169"/>
      <c r="AO119" s="179"/>
      <c r="AP119" s="182">
        <f t="shared" si="20"/>
        <v>0</v>
      </c>
      <c r="AQ119" s="182">
        <v>0</v>
      </c>
      <c r="AR119" s="183">
        <v>0</v>
      </c>
      <c r="AS119" s="182"/>
    </row>
    <row r="120" spans="2:45" ht="30" customHeight="1">
      <c r="B120" s="323"/>
      <c r="C120" s="324"/>
      <c r="D120" s="328"/>
      <c r="E120" s="328"/>
      <c r="F120" s="324"/>
      <c r="G120" s="325"/>
      <c r="H120" s="169" t="s">
        <v>227</v>
      </c>
      <c r="I120" s="170" t="s">
        <v>295</v>
      </c>
      <c r="J120" s="171" t="s">
        <v>309</v>
      </c>
      <c r="K120" s="172"/>
      <c r="L120" s="197"/>
      <c r="M120" s="197"/>
      <c r="N120" s="197"/>
      <c r="O120" s="197"/>
      <c r="P120" s="197"/>
      <c r="Q120" s="193">
        <f t="shared" si="19"/>
        <v>0</v>
      </c>
      <c r="R120" s="318"/>
      <c r="S120" s="172"/>
      <c r="T120" s="182"/>
      <c r="U120" s="182"/>
      <c r="V120" s="183"/>
      <c r="W120" s="177"/>
      <c r="X120" s="329"/>
      <c r="Y120" s="299"/>
      <c r="Z120" s="255"/>
      <c r="AA120" s="255"/>
      <c r="AB120" s="316"/>
      <c r="AC120" s="257"/>
      <c r="AD120" s="179"/>
      <c r="AE120" s="169"/>
      <c r="AF120" s="169"/>
      <c r="AG120" s="179"/>
      <c r="AH120" s="172"/>
      <c r="AI120" s="172"/>
      <c r="AJ120" s="172"/>
      <c r="AK120" s="172"/>
      <c r="AL120" s="179"/>
      <c r="AM120" s="169"/>
      <c r="AN120" s="169"/>
      <c r="AO120" s="179"/>
      <c r="AP120" s="182">
        <f t="shared" si="20"/>
        <v>0</v>
      </c>
      <c r="AQ120" s="182">
        <v>0</v>
      </c>
      <c r="AR120" s="183">
        <v>0</v>
      </c>
      <c r="AS120" s="182"/>
    </row>
    <row r="121" spans="2:45" ht="30" customHeight="1">
      <c r="B121" s="323"/>
      <c r="C121" s="324"/>
      <c r="D121" s="328"/>
      <c r="E121" s="328"/>
      <c r="F121" s="324"/>
      <c r="G121" s="325"/>
      <c r="H121" s="169" t="s">
        <v>228</v>
      </c>
      <c r="I121" s="170" t="s">
        <v>295</v>
      </c>
      <c r="J121" s="171" t="s">
        <v>309</v>
      </c>
      <c r="K121" s="181"/>
      <c r="L121" s="197"/>
      <c r="M121" s="197"/>
      <c r="N121" s="197"/>
      <c r="O121" s="199"/>
      <c r="P121" s="199"/>
      <c r="Q121" s="193">
        <f t="shared" si="19"/>
        <v>0</v>
      </c>
      <c r="R121" s="318"/>
      <c r="S121" s="181"/>
      <c r="T121" s="182"/>
      <c r="U121" s="182"/>
      <c r="V121" s="183"/>
      <c r="W121" s="177"/>
      <c r="X121" s="329"/>
      <c r="Y121" s="299"/>
      <c r="Z121" s="255"/>
      <c r="AA121" s="255"/>
      <c r="AB121" s="316"/>
      <c r="AC121" s="258"/>
      <c r="AD121" s="169"/>
      <c r="AE121" s="169"/>
      <c r="AF121" s="169"/>
      <c r="AG121" s="169"/>
      <c r="AH121" s="181"/>
      <c r="AI121" s="181"/>
      <c r="AJ121" s="181"/>
      <c r="AK121" s="181"/>
      <c r="AL121" s="169"/>
      <c r="AM121" s="169"/>
      <c r="AN121" s="169"/>
      <c r="AO121" s="169"/>
      <c r="AP121" s="182">
        <f t="shared" si="20"/>
        <v>0</v>
      </c>
      <c r="AQ121" s="182">
        <v>0</v>
      </c>
      <c r="AR121" s="183">
        <v>0</v>
      </c>
      <c r="AS121" s="182"/>
    </row>
    <row r="122" spans="2:45" ht="30" customHeight="1">
      <c r="B122" s="323"/>
      <c r="C122" s="324"/>
      <c r="D122" s="328"/>
      <c r="E122" s="328"/>
      <c r="F122" s="324"/>
      <c r="G122" s="325"/>
      <c r="H122" s="169" t="s">
        <v>229</v>
      </c>
      <c r="I122" s="170" t="s">
        <v>295</v>
      </c>
      <c r="J122" s="171" t="s">
        <v>309</v>
      </c>
      <c r="K122" s="175"/>
      <c r="L122" s="197"/>
      <c r="M122" s="197"/>
      <c r="N122" s="197"/>
      <c r="O122" s="200"/>
      <c r="P122" s="200"/>
      <c r="Q122" s="193">
        <f t="shared" si="19"/>
        <v>0</v>
      </c>
      <c r="R122" s="318"/>
      <c r="S122" s="175"/>
      <c r="T122" s="184"/>
      <c r="U122" s="184"/>
      <c r="V122" s="185"/>
      <c r="W122" s="177"/>
      <c r="X122" s="329"/>
      <c r="Y122" s="299"/>
      <c r="Z122" s="255"/>
      <c r="AA122" s="255"/>
      <c r="AB122" s="316"/>
      <c r="AC122" s="258"/>
      <c r="AD122" s="182"/>
      <c r="AE122" s="182"/>
      <c r="AF122" s="182"/>
      <c r="AG122" s="182"/>
      <c r="AH122" s="175"/>
      <c r="AI122" s="175"/>
      <c r="AJ122" s="175"/>
      <c r="AK122" s="175"/>
      <c r="AL122" s="182"/>
      <c r="AM122" s="182"/>
      <c r="AN122" s="182"/>
      <c r="AO122" s="182"/>
      <c r="AP122" s="182">
        <f t="shared" si="20"/>
        <v>0</v>
      </c>
      <c r="AQ122" s="182">
        <v>0</v>
      </c>
      <c r="AR122" s="183">
        <v>0</v>
      </c>
      <c r="AS122" s="182"/>
    </row>
    <row r="123" spans="2:45" ht="30" customHeight="1">
      <c r="B123" s="323"/>
      <c r="C123" s="324"/>
      <c r="D123" s="328"/>
      <c r="E123" s="328"/>
      <c r="F123" s="324"/>
      <c r="G123" s="325"/>
      <c r="H123" s="169" t="s">
        <v>230</v>
      </c>
      <c r="I123" s="170" t="s">
        <v>295</v>
      </c>
      <c r="J123" s="171" t="s">
        <v>309</v>
      </c>
      <c r="K123" s="175"/>
      <c r="L123" s="197"/>
      <c r="M123" s="197"/>
      <c r="N123" s="197"/>
      <c r="O123" s="200"/>
      <c r="P123" s="200"/>
      <c r="Q123" s="193">
        <f t="shared" si="19"/>
        <v>0</v>
      </c>
      <c r="R123" s="318"/>
      <c r="S123" s="175"/>
      <c r="T123" s="184"/>
      <c r="U123" s="184"/>
      <c r="V123" s="185"/>
      <c r="W123" s="177"/>
      <c r="X123" s="329"/>
      <c r="Y123" s="299"/>
      <c r="Z123" s="255"/>
      <c r="AA123" s="255"/>
      <c r="AB123" s="316"/>
      <c r="AC123" s="258"/>
      <c r="AD123" s="182"/>
      <c r="AE123" s="182"/>
      <c r="AF123" s="182"/>
      <c r="AG123" s="182"/>
      <c r="AH123" s="175"/>
      <c r="AI123" s="175"/>
      <c r="AJ123" s="175"/>
      <c r="AK123" s="175"/>
      <c r="AL123" s="182"/>
      <c r="AM123" s="182"/>
      <c r="AN123" s="182"/>
      <c r="AO123" s="182"/>
      <c r="AP123" s="182">
        <f t="shared" si="20"/>
        <v>0</v>
      </c>
      <c r="AQ123" s="182">
        <v>0</v>
      </c>
      <c r="AR123" s="183">
        <v>0</v>
      </c>
      <c r="AS123" s="182"/>
    </row>
    <row r="124" spans="2:45" ht="30" customHeight="1">
      <c r="B124" s="323"/>
      <c r="C124" s="324"/>
      <c r="D124" s="328"/>
      <c r="E124" s="328"/>
      <c r="F124" s="324"/>
      <c r="G124" s="325"/>
      <c r="H124" s="169" t="s">
        <v>231</v>
      </c>
      <c r="I124" s="170" t="s">
        <v>295</v>
      </c>
      <c r="J124" s="171" t="s">
        <v>309</v>
      </c>
      <c r="K124" s="175"/>
      <c r="L124" s="197"/>
      <c r="M124" s="197"/>
      <c r="N124" s="197"/>
      <c r="O124" s="200"/>
      <c r="P124" s="200"/>
      <c r="Q124" s="193">
        <f t="shared" si="19"/>
        <v>0</v>
      </c>
      <c r="R124" s="318"/>
      <c r="S124" s="175"/>
      <c r="T124" s="184"/>
      <c r="U124" s="184"/>
      <c r="V124" s="185"/>
      <c r="W124" s="177"/>
      <c r="X124" s="329"/>
      <c r="Y124" s="299"/>
      <c r="Z124" s="255"/>
      <c r="AA124" s="255"/>
      <c r="AB124" s="316"/>
      <c r="AC124" s="258"/>
      <c r="AD124" s="182"/>
      <c r="AE124" s="182"/>
      <c r="AF124" s="182"/>
      <c r="AG124" s="182"/>
      <c r="AH124" s="175"/>
      <c r="AI124" s="175"/>
      <c r="AJ124" s="175"/>
      <c r="AK124" s="175"/>
      <c r="AL124" s="182"/>
      <c r="AM124" s="182"/>
      <c r="AN124" s="182"/>
      <c r="AO124" s="182"/>
      <c r="AP124" s="182">
        <f t="shared" si="20"/>
        <v>0</v>
      </c>
      <c r="AQ124" s="182">
        <v>0</v>
      </c>
      <c r="AR124" s="183">
        <v>0</v>
      </c>
      <c r="AS124" s="182"/>
    </row>
    <row r="125" spans="2:45" ht="30" customHeight="1">
      <c r="B125" s="323"/>
      <c r="C125" s="324"/>
      <c r="D125" s="328"/>
      <c r="E125" s="328"/>
      <c r="F125" s="324"/>
      <c r="G125" s="325"/>
      <c r="H125" s="169" t="s">
        <v>232</v>
      </c>
      <c r="I125" s="170" t="s">
        <v>295</v>
      </c>
      <c r="J125" s="171" t="s">
        <v>309</v>
      </c>
      <c r="K125" s="175"/>
      <c r="L125" s="197"/>
      <c r="M125" s="197"/>
      <c r="N125" s="197"/>
      <c r="O125" s="200"/>
      <c r="P125" s="200"/>
      <c r="Q125" s="193"/>
      <c r="R125" s="318"/>
      <c r="S125" s="175"/>
      <c r="T125" s="184"/>
      <c r="U125" s="184"/>
      <c r="V125" s="185"/>
      <c r="W125" s="177"/>
      <c r="X125" s="329"/>
      <c r="Y125" s="299"/>
      <c r="Z125" s="255"/>
      <c r="AA125" s="255"/>
      <c r="AB125" s="316"/>
      <c r="AC125" s="258"/>
      <c r="AD125" s="182"/>
      <c r="AE125" s="182"/>
      <c r="AF125" s="182"/>
      <c r="AG125" s="182"/>
      <c r="AH125" s="175"/>
      <c r="AI125" s="175"/>
      <c r="AJ125" s="175"/>
      <c r="AK125" s="175"/>
      <c r="AL125" s="182"/>
      <c r="AM125" s="182"/>
      <c r="AN125" s="182"/>
      <c r="AO125" s="182"/>
      <c r="AP125" s="182"/>
      <c r="AQ125" s="182"/>
      <c r="AR125" s="183"/>
      <c r="AS125" s="182"/>
    </row>
    <row r="126" spans="2:45" ht="30" customHeight="1">
      <c r="B126" s="323"/>
      <c r="C126" s="324"/>
      <c r="D126" s="328"/>
      <c r="E126" s="328"/>
      <c r="F126" s="324"/>
      <c r="G126" s="325"/>
      <c r="H126" s="169" t="s">
        <v>239</v>
      </c>
      <c r="I126" s="170" t="s">
        <v>295</v>
      </c>
      <c r="J126" s="171" t="s">
        <v>300</v>
      </c>
      <c r="K126" s="172"/>
      <c r="L126" s="197"/>
      <c r="M126" s="197"/>
      <c r="N126" s="197"/>
      <c r="O126" s="197"/>
      <c r="P126" s="197"/>
      <c r="Q126" s="193">
        <f>SUM(K126:O126)</f>
        <v>0</v>
      </c>
      <c r="R126" s="318"/>
      <c r="S126" s="172"/>
      <c r="T126" s="184"/>
      <c r="U126" s="184"/>
      <c r="V126" s="185"/>
      <c r="W126" s="177"/>
      <c r="X126" s="329"/>
      <c r="Y126" s="299"/>
      <c r="Z126" s="255" t="s">
        <v>301</v>
      </c>
      <c r="AA126" s="255"/>
      <c r="AB126" s="317"/>
      <c r="AC126" s="258"/>
      <c r="AD126" s="179"/>
      <c r="AE126" s="169"/>
      <c r="AF126" s="169"/>
      <c r="AG126" s="179"/>
      <c r="AH126" s="172"/>
      <c r="AI126" s="172"/>
      <c r="AJ126" s="172"/>
      <c r="AK126" s="172"/>
      <c r="AL126" s="179"/>
      <c r="AM126" s="169"/>
      <c r="AN126" s="169" t="s">
        <v>147</v>
      </c>
      <c r="AO126" s="179" t="s">
        <v>147</v>
      </c>
      <c r="AP126" s="182">
        <f>Q126</f>
        <v>0</v>
      </c>
      <c r="AQ126" s="182">
        <v>0</v>
      </c>
      <c r="AR126" s="183">
        <v>0</v>
      </c>
      <c r="AS126" s="182"/>
    </row>
    <row r="127" spans="2:45" s="189" customFormat="1" ht="21" customHeight="1">
      <c r="B127" s="190"/>
      <c r="C127" s="326" t="s">
        <v>305</v>
      </c>
      <c r="D127" s="326"/>
      <c r="E127" s="326"/>
      <c r="F127" s="326"/>
      <c r="G127" s="326"/>
      <c r="H127" s="191"/>
      <c r="I127" s="191"/>
      <c r="J127" s="191"/>
      <c r="K127" s="191"/>
      <c r="L127" s="191"/>
      <c r="M127" s="191"/>
      <c r="N127" s="191"/>
      <c r="O127" s="191"/>
      <c r="P127" s="191"/>
      <c r="Q127" s="191"/>
      <c r="R127" s="191"/>
      <c r="S127" s="191"/>
      <c r="T127" s="191"/>
      <c r="U127" s="191"/>
      <c r="V127" s="191"/>
      <c r="W127" s="191"/>
      <c r="X127" s="191"/>
      <c r="Y127" s="191"/>
      <c r="Z127" s="191"/>
      <c r="AA127" s="191"/>
      <c r="AB127" s="191"/>
      <c r="AC127" s="191"/>
      <c r="AD127" s="191"/>
      <c r="AE127" s="191"/>
      <c r="AF127" s="191"/>
      <c r="AG127" s="191"/>
      <c r="AH127" s="191"/>
      <c r="AI127" s="191"/>
      <c r="AJ127" s="191"/>
      <c r="AK127" s="191"/>
      <c r="AL127" s="191"/>
      <c r="AM127" s="191"/>
      <c r="AN127" s="191"/>
      <c r="AO127" s="191"/>
      <c r="AP127" s="191"/>
      <c r="AQ127" s="191"/>
      <c r="AR127" s="191"/>
      <c r="AS127" s="191"/>
    </row>
    <row r="128" spans="2:45" ht="30" customHeight="1">
      <c r="B128" s="323" t="s">
        <v>324</v>
      </c>
      <c r="C128" s="324" t="s">
        <v>335</v>
      </c>
      <c r="D128" s="328"/>
      <c r="E128" s="330" t="s">
        <v>128</v>
      </c>
      <c r="F128" s="324" t="str">
        <f>VLOOKUP(E128,BCC,2,FALSE())</f>
        <v>BCC3 Faire appel aux méthodes avancées du contrôle-commande et du traitement de l'information pour intégrer une solution dans un système complexe</v>
      </c>
      <c r="G128" s="331">
        <v>2</v>
      </c>
      <c r="H128" s="169" t="s">
        <v>326</v>
      </c>
      <c r="I128" s="170" t="s">
        <v>295</v>
      </c>
      <c r="J128" s="171" t="s">
        <v>296</v>
      </c>
      <c r="K128" s="192"/>
      <c r="L128" s="192"/>
      <c r="M128" s="192"/>
      <c r="N128" s="192"/>
      <c r="O128" s="192"/>
      <c r="P128" s="192"/>
      <c r="Q128" s="193">
        <f t="shared" ref="Q128:Q143" si="21">SUM(K128:O128)</f>
        <v>0</v>
      </c>
      <c r="R128" s="318">
        <f>SUM(Q128:Q145)</f>
        <v>9</v>
      </c>
      <c r="S128" s="179"/>
      <c r="T128" s="182"/>
      <c r="U128" s="182"/>
      <c r="V128" s="182"/>
      <c r="W128" s="213"/>
      <c r="X128" s="313">
        <v>8</v>
      </c>
      <c r="Y128" s="314">
        <v>8</v>
      </c>
      <c r="Z128" s="253" t="s">
        <v>327</v>
      </c>
      <c r="AA128" s="253"/>
      <c r="AB128" s="302"/>
      <c r="AC128" s="254">
        <v>2</v>
      </c>
      <c r="AD128" s="179"/>
      <c r="AE128" s="169"/>
      <c r="AF128" s="169"/>
      <c r="AG128" s="179"/>
      <c r="AH128" s="179"/>
      <c r="AI128" s="179"/>
      <c r="AJ128" s="179"/>
      <c r="AK128" s="179"/>
      <c r="AL128" s="179"/>
      <c r="AM128" s="169"/>
      <c r="AN128" s="169"/>
      <c r="AO128" s="179"/>
      <c r="AP128" s="182">
        <f t="shared" ref="AP128:AP143" si="22">Q128</f>
        <v>0</v>
      </c>
      <c r="AQ128" s="182">
        <v>0</v>
      </c>
      <c r="AR128" s="183">
        <v>0</v>
      </c>
      <c r="AS128" s="182"/>
    </row>
    <row r="129" spans="2:45" ht="30" customHeight="1">
      <c r="B129" s="323"/>
      <c r="C129" s="324"/>
      <c r="D129" s="328"/>
      <c r="E129" s="330"/>
      <c r="F129" s="324"/>
      <c r="G129" s="331"/>
      <c r="H129" s="169" t="s">
        <v>329</v>
      </c>
      <c r="I129" s="170" t="s">
        <v>295</v>
      </c>
      <c r="J129" s="171" t="s">
        <v>296</v>
      </c>
      <c r="K129" s="197"/>
      <c r="L129" s="197"/>
      <c r="M129" s="197"/>
      <c r="N129" s="197"/>
      <c r="O129" s="197"/>
      <c r="P129" s="197"/>
      <c r="Q129" s="193">
        <f t="shared" si="21"/>
        <v>0</v>
      </c>
      <c r="R129" s="318"/>
      <c r="S129" s="172"/>
      <c r="T129" s="182"/>
      <c r="U129" s="182"/>
      <c r="V129" s="183"/>
      <c r="W129" s="213"/>
      <c r="X129" s="313"/>
      <c r="Y129" s="314"/>
      <c r="Z129" s="253" t="s">
        <v>327</v>
      </c>
      <c r="AA129" s="253"/>
      <c r="AB129" s="303"/>
      <c r="AC129" s="254">
        <v>2</v>
      </c>
      <c r="AD129" s="179"/>
      <c r="AE129" s="169"/>
      <c r="AF129" s="169"/>
      <c r="AG129" s="179"/>
      <c r="AH129" s="172"/>
      <c r="AI129" s="172"/>
      <c r="AJ129" s="172"/>
      <c r="AK129" s="172"/>
      <c r="AL129" s="179"/>
      <c r="AM129" s="169"/>
      <c r="AN129" s="169"/>
      <c r="AO129" s="179"/>
      <c r="AP129" s="182">
        <f t="shared" si="22"/>
        <v>0</v>
      </c>
      <c r="AQ129" s="182">
        <v>0</v>
      </c>
      <c r="AR129" s="183">
        <v>0</v>
      </c>
      <c r="AS129" s="182"/>
    </row>
    <row r="130" spans="2:45" ht="30" customHeight="1">
      <c r="B130" s="323"/>
      <c r="C130" s="324"/>
      <c r="D130" s="328"/>
      <c r="E130" s="330"/>
      <c r="F130" s="324"/>
      <c r="G130" s="331"/>
      <c r="H130" s="169" t="s">
        <v>218</v>
      </c>
      <c r="I130" s="170" t="s">
        <v>295</v>
      </c>
      <c r="J130" s="171" t="s">
        <v>296</v>
      </c>
      <c r="K130" s="197"/>
      <c r="L130" s="197"/>
      <c r="M130" s="197"/>
      <c r="N130" s="197"/>
      <c r="O130" s="197"/>
      <c r="P130" s="197"/>
      <c r="Q130" s="193">
        <f t="shared" si="21"/>
        <v>0</v>
      </c>
      <c r="R130" s="318"/>
      <c r="S130" s="172"/>
      <c r="T130" s="182"/>
      <c r="U130" s="182"/>
      <c r="V130" s="183"/>
      <c r="W130" s="213"/>
      <c r="X130" s="313"/>
      <c r="Y130" s="314"/>
      <c r="Z130" s="255" t="s">
        <v>298</v>
      </c>
      <c r="AA130" s="255"/>
      <c r="AB130" s="303"/>
      <c r="AC130" s="254">
        <v>2</v>
      </c>
      <c r="AD130" s="179"/>
      <c r="AE130" s="169"/>
      <c r="AF130" s="169"/>
      <c r="AG130" s="179"/>
      <c r="AH130" s="172"/>
      <c r="AI130" s="172"/>
      <c r="AJ130" s="172"/>
      <c r="AK130" s="172"/>
      <c r="AL130" s="179"/>
      <c r="AM130" s="169"/>
      <c r="AN130" s="169"/>
      <c r="AO130" s="179"/>
      <c r="AP130" s="182">
        <f t="shared" si="22"/>
        <v>0</v>
      </c>
      <c r="AQ130" s="182">
        <v>0</v>
      </c>
      <c r="AR130" s="183">
        <v>0</v>
      </c>
      <c r="AS130" s="182"/>
    </row>
    <row r="131" spans="2:45" ht="30" customHeight="1">
      <c r="B131" s="323"/>
      <c r="C131" s="324"/>
      <c r="D131" s="328"/>
      <c r="E131" s="330"/>
      <c r="F131" s="324"/>
      <c r="G131" s="331"/>
      <c r="H131" s="169" t="s">
        <v>219</v>
      </c>
      <c r="I131" s="170" t="s">
        <v>295</v>
      </c>
      <c r="J131" s="171" t="s">
        <v>296</v>
      </c>
      <c r="K131" s="197"/>
      <c r="L131" s="197"/>
      <c r="M131" s="197"/>
      <c r="N131" s="197"/>
      <c r="O131" s="197"/>
      <c r="P131" s="197"/>
      <c r="Q131" s="193">
        <f t="shared" si="21"/>
        <v>0</v>
      </c>
      <c r="R131" s="318"/>
      <c r="S131" s="172"/>
      <c r="T131" s="182"/>
      <c r="U131" s="182"/>
      <c r="V131" s="183"/>
      <c r="W131" s="213"/>
      <c r="X131" s="313"/>
      <c r="Y131" s="314"/>
      <c r="Z131" s="255" t="s">
        <v>298</v>
      </c>
      <c r="AA131" s="255"/>
      <c r="AB131" s="303"/>
      <c r="AC131" s="256">
        <v>2</v>
      </c>
      <c r="AD131" s="179"/>
      <c r="AE131" s="169"/>
      <c r="AF131" s="169"/>
      <c r="AG131" s="179"/>
      <c r="AH131" s="172"/>
      <c r="AI131" s="172"/>
      <c r="AJ131" s="172"/>
      <c r="AK131" s="172"/>
      <c r="AL131" s="179"/>
      <c r="AM131" s="169"/>
      <c r="AN131" s="169"/>
      <c r="AO131" s="179"/>
      <c r="AP131" s="182">
        <f t="shared" si="22"/>
        <v>0</v>
      </c>
      <c r="AQ131" s="182">
        <v>0</v>
      </c>
      <c r="AR131" s="183">
        <v>0</v>
      </c>
      <c r="AS131" s="182"/>
    </row>
    <row r="132" spans="2:45" ht="30" customHeight="1">
      <c r="B132" s="323"/>
      <c r="C132" s="324"/>
      <c r="D132" s="328"/>
      <c r="E132" s="330"/>
      <c r="F132" s="324"/>
      <c r="G132" s="331"/>
      <c r="H132" s="169" t="s">
        <v>330</v>
      </c>
      <c r="I132" s="170" t="s">
        <v>295</v>
      </c>
      <c r="J132" s="171" t="s">
        <v>296</v>
      </c>
      <c r="K132" s="197"/>
      <c r="L132" s="197"/>
      <c r="M132" s="197"/>
      <c r="N132" s="197"/>
      <c r="O132" s="197"/>
      <c r="P132" s="197"/>
      <c r="Q132" s="193">
        <f t="shared" si="21"/>
        <v>0</v>
      </c>
      <c r="R132" s="318"/>
      <c r="S132" s="172"/>
      <c r="T132" s="182"/>
      <c r="U132" s="182"/>
      <c r="V132" s="183"/>
      <c r="W132" s="213"/>
      <c r="X132" s="313"/>
      <c r="Y132" s="314"/>
      <c r="Z132" s="253" t="s">
        <v>327</v>
      </c>
      <c r="AA132" s="253"/>
      <c r="AB132" s="303"/>
      <c r="AC132" s="254">
        <v>2</v>
      </c>
      <c r="AD132" s="179"/>
      <c r="AE132" s="169"/>
      <c r="AF132" s="169"/>
      <c r="AG132" s="179"/>
      <c r="AH132" s="172"/>
      <c r="AI132" s="172"/>
      <c r="AJ132" s="172"/>
      <c r="AK132" s="172"/>
      <c r="AL132" s="179"/>
      <c r="AM132" s="169"/>
      <c r="AN132" s="169"/>
      <c r="AO132" s="179"/>
      <c r="AP132" s="182">
        <f t="shared" si="22"/>
        <v>0</v>
      </c>
      <c r="AQ132" s="182">
        <v>0</v>
      </c>
      <c r="AR132" s="183">
        <v>0</v>
      </c>
      <c r="AS132" s="182"/>
    </row>
    <row r="133" spans="2:45" ht="30" customHeight="1">
      <c r="B133" s="323"/>
      <c r="C133" s="324"/>
      <c r="D133" s="328"/>
      <c r="E133" s="330"/>
      <c r="F133" s="324"/>
      <c r="G133" s="331"/>
      <c r="H133" s="169" t="s">
        <v>221</v>
      </c>
      <c r="I133" s="170" t="s">
        <v>295</v>
      </c>
      <c r="J133" s="171" t="s">
        <v>296</v>
      </c>
      <c r="K133" s="197"/>
      <c r="L133" s="197"/>
      <c r="M133" s="197"/>
      <c r="N133" s="197"/>
      <c r="O133" s="197"/>
      <c r="P133" s="197"/>
      <c r="Q133" s="193">
        <f t="shared" si="21"/>
        <v>0</v>
      </c>
      <c r="R133" s="318"/>
      <c r="S133" s="172"/>
      <c r="T133" s="182"/>
      <c r="U133" s="182"/>
      <c r="V133" s="183"/>
      <c r="W133" s="213"/>
      <c r="X133" s="313"/>
      <c r="Y133" s="314"/>
      <c r="Z133" s="253" t="s">
        <v>327</v>
      </c>
      <c r="AA133" s="253"/>
      <c r="AB133" s="303"/>
      <c r="AC133" s="254">
        <v>2</v>
      </c>
      <c r="AD133" s="179"/>
      <c r="AE133" s="169"/>
      <c r="AF133" s="169"/>
      <c r="AG133" s="179"/>
      <c r="AH133" s="172"/>
      <c r="AI133" s="172"/>
      <c r="AJ133" s="172"/>
      <c r="AK133" s="172"/>
      <c r="AL133" s="179"/>
      <c r="AM133" s="169"/>
      <c r="AN133" s="169"/>
      <c r="AO133" s="179"/>
      <c r="AP133" s="182">
        <f t="shared" si="22"/>
        <v>0</v>
      </c>
      <c r="AQ133" s="182">
        <v>0</v>
      </c>
      <c r="AR133" s="183">
        <v>0</v>
      </c>
      <c r="AS133" s="182"/>
    </row>
    <row r="134" spans="2:45" ht="30" customHeight="1">
      <c r="B134" s="323"/>
      <c r="C134" s="324"/>
      <c r="D134" s="328"/>
      <c r="E134" s="330"/>
      <c r="F134" s="324"/>
      <c r="G134" s="331"/>
      <c r="H134" s="169" t="s">
        <v>331</v>
      </c>
      <c r="I134" s="170" t="s">
        <v>295</v>
      </c>
      <c r="J134" s="171" t="s">
        <v>296</v>
      </c>
      <c r="K134" s="197"/>
      <c r="L134" s="197"/>
      <c r="M134" s="197"/>
      <c r="N134" s="197"/>
      <c r="O134" s="197"/>
      <c r="P134" s="197"/>
      <c r="Q134" s="193">
        <f t="shared" si="21"/>
        <v>0</v>
      </c>
      <c r="R134" s="318"/>
      <c r="S134" s="172"/>
      <c r="T134" s="182"/>
      <c r="U134" s="182"/>
      <c r="V134" s="183"/>
      <c r="W134" s="213"/>
      <c r="X134" s="313"/>
      <c r="Y134" s="314"/>
      <c r="Z134" s="255" t="s">
        <v>298</v>
      </c>
      <c r="AA134" s="255"/>
      <c r="AB134" s="303"/>
      <c r="AC134" s="254">
        <v>1</v>
      </c>
      <c r="AD134" s="179"/>
      <c r="AE134" s="169"/>
      <c r="AF134" s="169"/>
      <c r="AG134" s="179"/>
      <c r="AH134" s="172"/>
      <c r="AI134" s="172"/>
      <c r="AJ134" s="172"/>
      <c r="AK134" s="172"/>
      <c r="AL134" s="179"/>
      <c r="AM134" s="169"/>
      <c r="AN134" s="169"/>
      <c r="AO134" s="179"/>
      <c r="AP134" s="182">
        <f t="shared" si="22"/>
        <v>0</v>
      </c>
      <c r="AQ134" s="182">
        <v>0</v>
      </c>
      <c r="AR134" s="183">
        <v>0</v>
      </c>
      <c r="AS134" s="182"/>
    </row>
    <row r="135" spans="2:45" ht="30" customHeight="1">
      <c r="B135" s="323"/>
      <c r="C135" s="324"/>
      <c r="D135" s="328"/>
      <c r="E135" s="330"/>
      <c r="F135" s="324"/>
      <c r="G135" s="331"/>
      <c r="H135" s="169" t="s">
        <v>223</v>
      </c>
      <c r="I135" s="170" t="s">
        <v>295</v>
      </c>
      <c r="J135" s="171" t="s">
        <v>296</v>
      </c>
      <c r="K135" s="197"/>
      <c r="L135" s="197"/>
      <c r="M135" s="197"/>
      <c r="N135" s="197"/>
      <c r="O135" s="197"/>
      <c r="P135" s="197"/>
      <c r="Q135" s="193">
        <f t="shared" si="21"/>
        <v>0</v>
      </c>
      <c r="R135" s="318"/>
      <c r="S135" s="172"/>
      <c r="T135" s="182"/>
      <c r="U135" s="182"/>
      <c r="V135" s="183"/>
      <c r="W135" s="213"/>
      <c r="X135" s="313"/>
      <c r="Y135" s="314"/>
      <c r="Z135" s="255" t="s">
        <v>298</v>
      </c>
      <c r="AA135" s="255"/>
      <c r="AB135" s="303"/>
      <c r="AC135" s="254">
        <v>2</v>
      </c>
      <c r="AD135" s="179"/>
      <c r="AE135" s="169"/>
      <c r="AF135" s="169"/>
      <c r="AG135" s="179"/>
      <c r="AH135" s="172"/>
      <c r="AI135" s="172"/>
      <c r="AJ135" s="172"/>
      <c r="AK135" s="172"/>
      <c r="AL135" s="179"/>
      <c r="AM135" s="169"/>
      <c r="AN135" s="169"/>
      <c r="AO135" s="179"/>
      <c r="AP135" s="182">
        <f t="shared" si="22"/>
        <v>0</v>
      </c>
      <c r="AQ135" s="182">
        <v>0</v>
      </c>
      <c r="AR135" s="183">
        <v>0</v>
      </c>
      <c r="AS135" s="182"/>
    </row>
    <row r="136" spans="2:45" ht="30" customHeight="1">
      <c r="B136" s="323"/>
      <c r="C136" s="324"/>
      <c r="D136" s="328"/>
      <c r="E136" s="330"/>
      <c r="F136" s="324"/>
      <c r="G136" s="331"/>
      <c r="H136" s="169" t="s">
        <v>332</v>
      </c>
      <c r="I136" s="170" t="s">
        <v>295</v>
      </c>
      <c r="J136" s="171" t="s">
        <v>296</v>
      </c>
      <c r="K136" s="197"/>
      <c r="L136" s="197"/>
      <c r="M136" s="197"/>
      <c r="N136" s="197"/>
      <c r="O136" s="197"/>
      <c r="P136" s="197"/>
      <c r="Q136" s="193">
        <f t="shared" si="21"/>
        <v>0</v>
      </c>
      <c r="R136" s="318"/>
      <c r="S136" s="172"/>
      <c r="T136" s="182"/>
      <c r="U136" s="182"/>
      <c r="V136" s="183"/>
      <c r="W136" s="213"/>
      <c r="X136" s="313"/>
      <c r="Y136" s="314"/>
      <c r="Z136" s="255" t="s">
        <v>298</v>
      </c>
      <c r="AA136" s="255"/>
      <c r="AB136" s="303"/>
      <c r="AC136" s="254">
        <v>2</v>
      </c>
      <c r="AD136" s="179"/>
      <c r="AE136" s="169"/>
      <c r="AF136" s="169"/>
      <c r="AG136" s="179"/>
      <c r="AH136" s="172"/>
      <c r="AI136" s="172"/>
      <c r="AJ136" s="172"/>
      <c r="AK136" s="172"/>
      <c r="AL136" s="179"/>
      <c r="AM136" s="169"/>
      <c r="AN136" s="169"/>
      <c r="AO136" s="179"/>
      <c r="AP136" s="182">
        <f t="shared" si="22"/>
        <v>0</v>
      </c>
      <c r="AQ136" s="182">
        <v>0</v>
      </c>
      <c r="AR136" s="183">
        <v>0</v>
      </c>
      <c r="AS136" s="182"/>
    </row>
    <row r="137" spans="2:45" ht="30" customHeight="1">
      <c r="B137" s="323"/>
      <c r="C137" s="324"/>
      <c r="D137" s="328"/>
      <c r="E137" s="330"/>
      <c r="F137" s="324"/>
      <c r="G137" s="331"/>
      <c r="H137" s="169" t="s">
        <v>225</v>
      </c>
      <c r="I137" s="170" t="s">
        <v>295</v>
      </c>
      <c r="J137" s="171" t="s">
        <v>296</v>
      </c>
      <c r="K137" s="197"/>
      <c r="L137" s="197"/>
      <c r="M137" s="197"/>
      <c r="N137" s="197"/>
      <c r="O137" s="197"/>
      <c r="P137" s="197"/>
      <c r="Q137" s="193">
        <f t="shared" si="21"/>
        <v>0</v>
      </c>
      <c r="R137" s="318"/>
      <c r="S137" s="172"/>
      <c r="T137" s="182"/>
      <c r="U137" s="182"/>
      <c r="V137" s="183"/>
      <c r="W137" s="213"/>
      <c r="X137" s="313"/>
      <c r="Y137" s="314"/>
      <c r="Z137" s="255" t="s">
        <v>298</v>
      </c>
      <c r="AA137" s="255"/>
      <c r="AB137" s="303"/>
      <c r="AC137" s="254">
        <v>2</v>
      </c>
      <c r="AD137" s="179"/>
      <c r="AE137" s="169"/>
      <c r="AF137" s="169"/>
      <c r="AG137" s="179"/>
      <c r="AH137" s="172"/>
      <c r="AI137" s="172"/>
      <c r="AJ137" s="172"/>
      <c r="AK137" s="172"/>
      <c r="AL137" s="179"/>
      <c r="AM137" s="169"/>
      <c r="AN137" s="169"/>
      <c r="AO137" s="179"/>
      <c r="AP137" s="182">
        <f t="shared" si="22"/>
        <v>0</v>
      </c>
      <c r="AQ137" s="182">
        <v>0</v>
      </c>
      <c r="AR137" s="183">
        <v>0</v>
      </c>
      <c r="AS137" s="182"/>
    </row>
    <row r="138" spans="2:45" ht="30" customHeight="1">
      <c r="B138" s="323"/>
      <c r="C138" s="324"/>
      <c r="D138" s="328"/>
      <c r="E138" s="330"/>
      <c r="F138" s="324"/>
      <c r="G138" s="331"/>
      <c r="H138" s="169" t="s">
        <v>334</v>
      </c>
      <c r="I138" s="170" t="s">
        <v>295</v>
      </c>
      <c r="J138" s="171" t="s">
        <v>309</v>
      </c>
      <c r="K138" s="197"/>
      <c r="L138" s="197"/>
      <c r="M138" s="197"/>
      <c r="N138" s="197"/>
      <c r="O138" s="197"/>
      <c r="P138" s="197"/>
      <c r="Q138" s="193">
        <f t="shared" si="21"/>
        <v>0</v>
      </c>
      <c r="R138" s="318"/>
      <c r="S138" s="172"/>
      <c r="T138" s="182"/>
      <c r="U138" s="182"/>
      <c r="V138" s="183"/>
      <c r="W138" s="213"/>
      <c r="X138" s="313"/>
      <c r="Y138" s="314"/>
      <c r="Z138" s="255" t="s">
        <v>298</v>
      </c>
      <c r="AA138" s="255"/>
      <c r="AB138" s="303"/>
      <c r="AC138" s="254">
        <v>6</v>
      </c>
      <c r="AD138" s="179"/>
      <c r="AE138" s="169"/>
      <c r="AF138" s="169"/>
      <c r="AG138" s="179"/>
      <c r="AH138" s="172"/>
      <c r="AI138" s="172"/>
      <c r="AJ138" s="172"/>
      <c r="AK138" s="172"/>
      <c r="AL138" s="179"/>
      <c r="AM138" s="169"/>
      <c r="AN138" s="169"/>
      <c r="AO138" s="179"/>
      <c r="AP138" s="182">
        <f t="shared" si="22"/>
        <v>0</v>
      </c>
      <c r="AQ138" s="182">
        <v>0</v>
      </c>
      <c r="AR138" s="183">
        <v>0</v>
      </c>
      <c r="AS138" s="182"/>
    </row>
    <row r="139" spans="2:45" ht="30" customHeight="1">
      <c r="B139" s="323"/>
      <c r="C139" s="324"/>
      <c r="D139" s="328"/>
      <c r="E139" s="330"/>
      <c r="F139" s="324"/>
      <c r="G139" s="331"/>
      <c r="H139" s="169" t="s">
        <v>227</v>
      </c>
      <c r="I139" s="170" t="s">
        <v>295</v>
      </c>
      <c r="J139" s="171" t="s">
        <v>309</v>
      </c>
      <c r="K139" s="197"/>
      <c r="L139" s="197"/>
      <c r="M139" s="197"/>
      <c r="N139" s="197"/>
      <c r="O139" s="197"/>
      <c r="P139" s="197"/>
      <c r="Q139" s="193">
        <f t="shared" si="21"/>
        <v>0</v>
      </c>
      <c r="R139" s="318"/>
      <c r="S139" s="172"/>
      <c r="T139" s="182"/>
      <c r="U139" s="182"/>
      <c r="V139" s="183"/>
      <c r="W139" s="213"/>
      <c r="X139" s="313"/>
      <c r="Y139" s="314"/>
      <c r="Z139" s="255"/>
      <c r="AA139" s="255"/>
      <c r="AB139" s="303"/>
      <c r="AC139" s="257"/>
      <c r="AD139" s="179"/>
      <c r="AE139" s="169"/>
      <c r="AF139" s="169"/>
      <c r="AG139" s="179"/>
      <c r="AH139" s="172"/>
      <c r="AI139" s="172"/>
      <c r="AJ139" s="172"/>
      <c r="AK139" s="172"/>
      <c r="AL139" s="179"/>
      <c r="AM139" s="169"/>
      <c r="AN139" s="169"/>
      <c r="AO139" s="179"/>
      <c r="AP139" s="182">
        <f t="shared" si="22"/>
        <v>0</v>
      </c>
      <c r="AQ139" s="182">
        <v>0</v>
      </c>
      <c r="AR139" s="183">
        <v>0</v>
      </c>
      <c r="AS139" s="182"/>
    </row>
    <row r="140" spans="2:45" ht="30" customHeight="1">
      <c r="B140" s="323"/>
      <c r="C140" s="324"/>
      <c r="D140" s="328"/>
      <c r="E140" s="330"/>
      <c r="F140" s="324"/>
      <c r="G140" s="331"/>
      <c r="H140" s="169" t="s">
        <v>228</v>
      </c>
      <c r="I140" s="170" t="s">
        <v>295</v>
      </c>
      <c r="J140" s="171" t="s">
        <v>309</v>
      </c>
      <c r="K140" s="199"/>
      <c r="L140" s="197"/>
      <c r="M140" s="197"/>
      <c r="N140" s="197"/>
      <c r="O140" s="199"/>
      <c r="P140" s="199"/>
      <c r="Q140" s="193">
        <f t="shared" si="21"/>
        <v>0</v>
      </c>
      <c r="R140" s="318"/>
      <c r="S140" s="181"/>
      <c r="T140" s="182"/>
      <c r="U140" s="182"/>
      <c r="V140" s="183"/>
      <c r="W140" s="213"/>
      <c r="X140" s="313"/>
      <c r="Y140" s="314"/>
      <c r="Z140" s="255"/>
      <c r="AA140" s="255"/>
      <c r="AB140" s="303"/>
      <c r="AC140" s="258"/>
      <c r="AD140" s="169"/>
      <c r="AE140" s="169"/>
      <c r="AF140" s="169"/>
      <c r="AG140" s="169"/>
      <c r="AH140" s="181"/>
      <c r="AI140" s="181"/>
      <c r="AJ140" s="181"/>
      <c r="AK140" s="181"/>
      <c r="AL140" s="169"/>
      <c r="AM140" s="169"/>
      <c r="AN140" s="169"/>
      <c r="AO140" s="169"/>
      <c r="AP140" s="182">
        <f t="shared" si="22"/>
        <v>0</v>
      </c>
      <c r="AQ140" s="182">
        <v>0</v>
      </c>
      <c r="AR140" s="183">
        <v>0</v>
      </c>
      <c r="AS140" s="182"/>
    </row>
    <row r="141" spans="2:45" ht="30" customHeight="1">
      <c r="B141" s="323"/>
      <c r="C141" s="324"/>
      <c r="D141" s="328"/>
      <c r="E141" s="330"/>
      <c r="F141" s="324"/>
      <c r="G141" s="331"/>
      <c r="H141" s="169" t="s">
        <v>229</v>
      </c>
      <c r="I141" s="170" t="s">
        <v>295</v>
      </c>
      <c r="J141" s="171" t="s">
        <v>309</v>
      </c>
      <c r="K141" s="200"/>
      <c r="L141" s="197"/>
      <c r="M141" s="197"/>
      <c r="N141" s="197"/>
      <c r="O141" s="200"/>
      <c r="P141" s="200"/>
      <c r="Q141" s="193">
        <f t="shared" si="21"/>
        <v>0</v>
      </c>
      <c r="R141" s="318"/>
      <c r="S141" s="175"/>
      <c r="T141" s="184"/>
      <c r="U141" s="184"/>
      <c r="V141" s="185"/>
      <c r="W141" s="213"/>
      <c r="X141" s="313"/>
      <c r="Y141" s="314"/>
      <c r="Z141" s="255"/>
      <c r="AA141" s="255"/>
      <c r="AB141" s="303"/>
      <c r="AC141" s="258"/>
      <c r="AD141" s="182"/>
      <c r="AE141" s="182"/>
      <c r="AF141" s="182"/>
      <c r="AG141" s="182"/>
      <c r="AH141" s="175"/>
      <c r="AI141" s="175"/>
      <c r="AJ141" s="175"/>
      <c r="AK141" s="175"/>
      <c r="AL141" s="182"/>
      <c r="AM141" s="182"/>
      <c r="AN141" s="182"/>
      <c r="AO141" s="182"/>
      <c r="AP141" s="182">
        <f t="shared" si="22"/>
        <v>0</v>
      </c>
      <c r="AQ141" s="182">
        <v>0</v>
      </c>
      <c r="AR141" s="183">
        <v>0</v>
      </c>
      <c r="AS141" s="182"/>
    </row>
    <row r="142" spans="2:45" ht="30" customHeight="1">
      <c r="B142" s="323"/>
      <c r="C142" s="324"/>
      <c r="D142" s="328"/>
      <c r="E142" s="330"/>
      <c r="F142" s="324"/>
      <c r="G142" s="331"/>
      <c r="H142" s="169" t="s">
        <v>230</v>
      </c>
      <c r="I142" s="170" t="s">
        <v>295</v>
      </c>
      <c r="J142" s="171" t="s">
        <v>309</v>
      </c>
      <c r="K142" s="200"/>
      <c r="L142" s="197"/>
      <c r="M142" s="197"/>
      <c r="N142" s="197"/>
      <c r="O142" s="200"/>
      <c r="P142" s="200"/>
      <c r="Q142" s="193">
        <f t="shared" si="21"/>
        <v>0</v>
      </c>
      <c r="R142" s="318"/>
      <c r="S142" s="175"/>
      <c r="T142" s="184"/>
      <c r="U142" s="184"/>
      <c r="V142" s="185"/>
      <c r="W142" s="213"/>
      <c r="X142" s="313"/>
      <c r="Y142" s="314"/>
      <c r="Z142" s="255"/>
      <c r="AA142" s="255"/>
      <c r="AB142" s="303"/>
      <c r="AC142" s="258"/>
      <c r="AD142" s="182"/>
      <c r="AE142" s="182"/>
      <c r="AF142" s="182"/>
      <c r="AG142" s="182"/>
      <c r="AH142" s="175"/>
      <c r="AI142" s="175"/>
      <c r="AJ142" s="175"/>
      <c r="AK142" s="175"/>
      <c r="AL142" s="182"/>
      <c r="AM142" s="182"/>
      <c r="AN142" s="182"/>
      <c r="AO142" s="182"/>
      <c r="AP142" s="182">
        <f t="shared" si="22"/>
        <v>0</v>
      </c>
      <c r="AQ142" s="182">
        <v>0</v>
      </c>
      <c r="AR142" s="183">
        <v>0</v>
      </c>
      <c r="AS142" s="182"/>
    </row>
    <row r="143" spans="2:45" ht="30" customHeight="1">
      <c r="B143" s="323"/>
      <c r="C143" s="324"/>
      <c r="D143" s="328"/>
      <c r="E143" s="330"/>
      <c r="F143" s="324"/>
      <c r="G143" s="331"/>
      <c r="H143" s="169" t="s">
        <v>231</v>
      </c>
      <c r="I143" s="170" t="s">
        <v>295</v>
      </c>
      <c r="J143" s="171" t="s">
        <v>309</v>
      </c>
      <c r="K143" s="200"/>
      <c r="L143" s="197"/>
      <c r="M143" s="197"/>
      <c r="N143" s="197"/>
      <c r="O143" s="200"/>
      <c r="P143" s="200"/>
      <c r="Q143" s="193">
        <f t="shared" si="21"/>
        <v>0</v>
      </c>
      <c r="R143" s="318"/>
      <c r="S143" s="175"/>
      <c r="T143" s="184"/>
      <c r="U143" s="184"/>
      <c r="V143" s="185"/>
      <c r="W143" s="213"/>
      <c r="X143" s="313"/>
      <c r="Y143" s="314"/>
      <c r="Z143" s="255"/>
      <c r="AA143" s="255"/>
      <c r="AB143" s="303"/>
      <c r="AC143" s="258"/>
      <c r="AD143" s="182"/>
      <c r="AE143" s="182"/>
      <c r="AF143" s="182"/>
      <c r="AG143" s="182"/>
      <c r="AH143" s="175"/>
      <c r="AI143" s="175"/>
      <c r="AJ143" s="175"/>
      <c r="AK143" s="175"/>
      <c r="AL143" s="182"/>
      <c r="AM143" s="182"/>
      <c r="AN143" s="182"/>
      <c r="AO143" s="182"/>
      <c r="AP143" s="182">
        <f t="shared" si="22"/>
        <v>0</v>
      </c>
      <c r="AQ143" s="182">
        <v>0</v>
      </c>
      <c r="AR143" s="183">
        <v>0</v>
      </c>
      <c r="AS143" s="182"/>
    </row>
    <row r="144" spans="2:45" ht="30" customHeight="1">
      <c r="B144" s="323"/>
      <c r="C144" s="324"/>
      <c r="D144" s="328"/>
      <c r="E144" s="330"/>
      <c r="F144" s="324"/>
      <c r="G144" s="331"/>
      <c r="H144" s="169" t="s">
        <v>232</v>
      </c>
      <c r="I144" s="170" t="s">
        <v>295</v>
      </c>
      <c r="J144" s="171" t="s">
        <v>309</v>
      </c>
      <c r="K144" s="200"/>
      <c r="L144" s="197"/>
      <c r="M144" s="197"/>
      <c r="N144" s="197"/>
      <c r="O144" s="200"/>
      <c r="P144" s="200"/>
      <c r="Q144" s="193"/>
      <c r="R144" s="318"/>
      <c r="S144" s="175"/>
      <c r="T144" s="184"/>
      <c r="U144" s="184"/>
      <c r="V144" s="185"/>
      <c r="W144" s="213"/>
      <c r="X144" s="313"/>
      <c r="Y144" s="314"/>
      <c r="Z144" s="255"/>
      <c r="AA144" s="255"/>
      <c r="AB144" s="303"/>
      <c r="AC144" s="258"/>
      <c r="AD144" s="182"/>
      <c r="AE144" s="182"/>
      <c r="AF144" s="182"/>
      <c r="AG144" s="182"/>
      <c r="AH144" s="175"/>
      <c r="AI144" s="175"/>
      <c r="AJ144" s="175"/>
      <c r="AK144" s="175"/>
      <c r="AL144" s="182"/>
      <c r="AM144" s="182"/>
      <c r="AN144" s="182"/>
      <c r="AO144" s="182"/>
      <c r="AP144" s="182"/>
      <c r="AQ144" s="182"/>
      <c r="AR144" s="183"/>
      <c r="AS144" s="182"/>
    </row>
    <row r="145" spans="2:45" ht="30" customHeight="1">
      <c r="B145" s="323"/>
      <c r="C145" s="324"/>
      <c r="D145" s="328"/>
      <c r="E145" s="330"/>
      <c r="F145" s="324"/>
      <c r="G145" s="331"/>
      <c r="H145" s="169" t="s">
        <v>240</v>
      </c>
      <c r="I145" s="170" t="s">
        <v>295</v>
      </c>
      <c r="J145" s="171" t="s">
        <v>300</v>
      </c>
      <c r="K145" s="172"/>
      <c r="L145" s="172"/>
      <c r="M145" s="172"/>
      <c r="N145" s="172">
        <v>9</v>
      </c>
      <c r="O145" s="172"/>
      <c r="P145" s="172"/>
      <c r="Q145" s="193">
        <f>SUM(K145:O145)</f>
        <v>9</v>
      </c>
      <c r="R145" s="318"/>
      <c r="S145" s="172">
        <v>60</v>
      </c>
      <c r="T145" s="184"/>
      <c r="U145" s="184"/>
      <c r="V145" s="185"/>
      <c r="W145" s="213"/>
      <c r="X145" s="313"/>
      <c r="Y145" s="314"/>
      <c r="Z145" s="178" t="s">
        <v>301</v>
      </c>
      <c r="AA145" s="178"/>
      <c r="AB145" s="304"/>
      <c r="AC145" s="206"/>
      <c r="AD145" s="179"/>
      <c r="AE145" s="169"/>
      <c r="AF145" s="169"/>
      <c r="AG145" s="179"/>
      <c r="AH145" s="172"/>
      <c r="AI145" s="172"/>
      <c r="AJ145" s="172"/>
      <c r="AK145" s="172"/>
      <c r="AL145" s="179"/>
      <c r="AM145" s="169"/>
      <c r="AN145" s="169" t="s">
        <v>147</v>
      </c>
      <c r="AO145" s="179" t="s">
        <v>147</v>
      </c>
      <c r="AP145" s="182">
        <f>Q145</f>
        <v>9</v>
      </c>
      <c r="AQ145" s="182">
        <v>0</v>
      </c>
      <c r="AR145" s="183">
        <v>0</v>
      </c>
      <c r="AS145" s="182"/>
    </row>
    <row r="146" spans="2:45" s="189" customFormat="1" ht="21" customHeight="1">
      <c r="B146" s="190"/>
      <c r="C146" s="326" t="s">
        <v>305</v>
      </c>
      <c r="D146" s="326"/>
      <c r="E146" s="326"/>
      <c r="F146" s="326"/>
      <c r="G146" s="326"/>
      <c r="H146" s="191"/>
      <c r="I146" s="191"/>
      <c r="J146" s="191"/>
      <c r="K146" s="191"/>
      <c r="L146" s="191"/>
      <c r="M146" s="191"/>
      <c r="N146" s="191"/>
      <c r="O146" s="191"/>
      <c r="P146" s="191"/>
      <c r="Q146" s="191"/>
      <c r="R146" s="191"/>
      <c r="S146" s="191"/>
      <c r="T146" s="191"/>
      <c r="U146" s="191"/>
      <c r="V146" s="191"/>
      <c r="W146" s="191"/>
      <c r="X146" s="191"/>
      <c r="Y146" s="191"/>
      <c r="Z146" s="191"/>
      <c r="AA146" s="191"/>
      <c r="AB146" s="191"/>
      <c r="AC146" s="191"/>
      <c r="AD146" s="191"/>
      <c r="AE146" s="191"/>
      <c r="AF146" s="191"/>
      <c r="AG146" s="191"/>
      <c r="AH146" s="191"/>
      <c r="AI146" s="191"/>
      <c r="AJ146" s="191"/>
      <c r="AK146" s="191"/>
      <c r="AL146" s="191"/>
      <c r="AM146" s="191"/>
      <c r="AN146" s="191"/>
      <c r="AO146" s="191"/>
      <c r="AP146" s="191"/>
      <c r="AQ146" s="191"/>
      <c r="AR146" s="191"/>
      <c r="AS146" s="191"/>
    </row>
    <row r="147" spans="2:45" ht="30" customHeight="1">
      <c r="B147" s="323" t="s">
        <v>324</v>
      </c>
      <c r="C147" s="324" t="s">
        <v>336</v>
      </c>
      <c r="D147" s="328"/>
      <c r="E147" s="328" t="s">
        <v>134</v>
      </c>
      <c r="F147" s="324" t="str">
        <f>VLOOKUP(E147,BCC,2,FALSE())</f>
        <v xml:space="preserve">BCC4 Etre en mesure d'intégrer une solution du contrôle-commande et du traitement de l'information dans un projet global compte tenu des aspects sociétaux (économique, social) et environnementaux </v>
      </c>
      <c r="G147" s="325">
        <v>2</v>
      </c>
      <c r="H147" s="169" t="s">
        <v>233</v>
      </c>
      <c r="I147" s="170" t="s">
        <v>295</v>
      </c>
      <c r="J147" s="171" t="s">
        <v>300</v>
      </c>
      <c r="K147" s="179"/>
      <c r="L147" s="179">
        <v>10</v>
      </c>
      <c r="M147" s="179"/>
      <c r="N147" s="179"/>
      <c r="O147" s="179"/>
      <c r="P147" s="179"/>
      <c r="Q147" s="193">
        <f t="shared" ref="Q147:Q153" si="23">SUM(K147:O147)</f>
        <v>10</v>
      </c>
      <c r="R147" s="318">
        <f>SUM(Q147:Q153)</f>
        <v>42</v>
      </c>
      <c r="S147" s="179"/>
      <c r="T147" s="182"/>
      <c r="U147" s="182"/>
      <c r="V147" s="182"/>
      <c r="W147" s="177"/>
      <c r="X147" s="329">
        <v>6</v>
      </c>
      <c r="Y147" s="299">
        <v>6</v>
      </c>
      <c r="Z147" s="178" t="s">
        <v>337</v>
      </c>
      <c r="AA147" s="178"/>
      <c r="AB147" s="178"/>
      <c r="AC147" s="206"/>
      <c r="AD147" s="179"/>
      <c r="AE147" s="169"/>
      <c r="AF147" s="169"/>
      <c r="AG147" s="179"/>
      <c r="AH147" s="179"/>
      <c r="AI147" s="179"/>
      <c r="AJ147" s="179"/>
      <c r="AK147" s="179"/>
      <c r="AL147" s="179"/>
      <c r="AM147" s="169"/>
      <c r="AN147" s="169" t="s">
        <v>147</v>
      </c>
      <c r="AO147" s="179"/>
      <c r="AP147" s="182">
        <f t="shared" ref="AP147:AP153" si="24">Q147</f>
        <v>10</v>
      </c>
      <c r="AQ147" s="182">
        <v>0</v>
      </c>
      <c r="AR147" s="183">
        <v>0</v>
      </c>
      <c r="AS147" s="182"/>
    </row>
    <row r="148" spans="2:45" ht="30" customHeight="1">
      <c r="B148" s="323"/>
      <c r="C148" s="324"/>
      <c r="D148" s="328"/>
      <c r="E148" s="328"/>
      <c r="F148" s="324"/>
      <c r="G148" s="325"/>
      <c r="H148" s="169" t="s">
        <v>234</v>
      </c>
      <c r="I148" s="170" t="s">
        <v>295</v>
      </c>
      <c r="J148" s="171" t="s">
        <v>307</v>
      </c>
      <c r="K148" s="172"/>
      <c r="L148" s="172">
        <v>24</v>
      </c>
      <c r="M148" s="172"/>
      <c r="N148" s="172"/>
      <c r="O148" s="172"/>
      <c r="P148" s="172"/>
      <c r="Q148" s="193">
        <f t="shared" si="23"/>
        <v>24</v>
      </c>
      <c r="R148" s="318"/>
      <c r="S148" s="172"/>
      <c r="T148" s="182"/>
      <c r="U148" s="182"/>
      <c r="V148" s="183"/>
      <c r="W148" s="177"/>
      <c r="X148" s="329"/>
      <c r="Y148" s="299"/>
      <c r="Z148" s="178" t="s">
        <v>308</v>
      </c>
      <c r="AA148" s="178"/>
      <c r="AB148" s="178"/>
      <c r="AC148" s="179">
        <v>2</v>
      </c>
      <c r="AD148" s="179"/>
      <c r="AE148" s="169"/>
      <c r="AF148" s="169"/>
      <c r="AG148" s="179"/>
      <c r="AH148" s="172"/>
      <c r="AI148" s="172"/>
      <c r="AJ148" s="172"/>
      <c r="AK148" s="172"/>
      <c r="AL148" s="179" t="s">
        <v>147</v>
      </c>
      <c r="AM148" s="169"/>
      <c r="AN148" s="169"/>
      <c r="AO148" s="179"/>
      <c r="AP148" s="182">
        <f t="shared" si="24"/>
        <v>24</v>
      </c>
      <c r="AQ148" s="182">
        <v>0</v>
      </c>
      <c r="AR148" s="183">
        <v>0</v>
      </c>
      <c r="AS148" s="182"/>
    </row>
    <row r="149" spans="2:45" ht="30" customHeight="1">
      <c r="B149" s="323"/>
      <c r="C149" s="324"/>
      <c r="D149" s="328"/>
      <c r="E149" s="328"/>
      <c r="F149" s="324"/>
      <c r="G149" s="325"/>
      <c r="H149" s="169" t="s">
        <v>235</v>
      </c>
      <c r="I149" s="170" t="s">
        <v>295</v>
      </c>
      <c r="J149" s="171" t="s">
        <v>307</v>
      </c>
      <c r="K149" s="172"/>
      <c r="L149" s="197"/>
      <c r="M149" s="197"/>
      <c r="N149" s="197"/>
      <c r="O149" s="197"/>
      <c r="P149" s="197"/>
      <c r="Q149" s="193">
        <f t="shared" si="23"/>
        <v>0</v>
      </c>
      <c r="R149" s="318"/>
      <c r="S149" s="172"/>
      <c r="T149" s="182"/>
      <c r="U149" s="182"/>
      <c r="V149" s="183"/>
      <c r="W149" s="177"/>
      <c r="X149" s="329"/>
      <c r="Y149" s="299"/>
      <c r="Z149" s="204"/>
      <c r="AA149" s="204"/>
      <c r="AB149" s="204"/>
      <c r="AC149" s="205"/>
      <c r="AD149" s="179"/>
      <c r="AE149" s="169"/>
      <c r="AF149" s="169"/>
      <c r="AG149" s="179"/>
      <c r="AH149" s="172"/>
      <c r="AI149" s="172"/>
      <c r="AJ149" s="172"/>
      <c r="AK149" s="172"/>
      <c r="AL149" s="179" t="s">
        <v>147</v>
      </c>
      <c r="AM149" s="169"/>
      <c r="AN149" s="169"/>
      <c r="AO149" s="179"/>
      <c r="AP149" s="182">
        <f t="shared" si="24"/>
        <v>0</v>
      </c>
      <c r="AQ149" s="182">
        <v>0</v>
      </c>
      <c r="AR149" s="183">
        <v>0</v>
      </c>
      <c r="AS149" s="182"/>
    </row>
    <row r="150" spans="2:45" ht="30" customHeight="1">
      <c r="B150" s="323"/>
      <c r="C150" s="324"/>
      <c r="D150" s="328"/>
      <c r="E150" s="328"/>
      <c r="F150" s="324"/>
      <c r="G150" s="325"/>
      <c r="H150" s="169" t="s">
        <v>236</v>
      </c>
      <c r="I150" s="170" t="s">
        <v>295</v>
      </c>
      <c r="J150" s="171" t="s">
        <v>307</v>
      </c>
      <c r="K150" s="172"/>
      <c r="L150" s="197"/>
      <c r="M150" s="197"/>
      <c r="N150" s="197"/>
      <c r="O150" s="197"/>
      <c r="P150" s="197"/>
      <c r="Q150" s="193">
        <f t="shared" si="23"/>
        <v>0</v>
      </c>
      <c r="R150" s="318"/>
      <c r="S150" s="172"/>
      <c r="T150" s="182"/>
      <c r="U150" s="182"/>
      <c r="V150" s="183"/>
      <c r="W150" s="177"/>
      <c r="X150" s="329"/>
      <c r="Y150" s="299"/>
      <c r="Z150" s="204"/>
      <c r="AA150" s="204"/>
      <c r="AB150" s="204"/>
      <c r="AC150" s="205"/>
      <c r="AD150" s="179"/>
      <c r="AE150" s="169"/>
      <c r="AF150" s="169"/>
      <c r="AG150" s="179"/>
      <c r="AH150" s="172"/>
      <c r="AI150" s="172"/>
      <c r="AJ150" s="172"/>
      <c r="AK150" s="172"/>
      <c r="AL150" s="179" t="s">
        <v>147</v>
      </c>
      <c r="AM150" s="169"/>
      <c r="AN150" s="169"/>
      <c r="AO150" s="179"/>
      <c r="AP150" s="182">
        <f t="shared" si="24"/>
        <v>0</v>
      </c>
      <c r="AQ150" s="182">
        <v>0</v>
      </c>
      <c r="AR150" s="183">
        <v>0</v>
      </c>
      <c r="AS150" s="182"/>
    </row>
    <row r="151" spans="2:45" ht="30" customHeight="1">
      <c r="B151" s="323"/>
      <c r="C151" s="324"/>
      <c r="D151" s="328"/>
      <c r="E151" s="328"/>
      <c r="F151" s="324"/>
      <c r="G151" s="325"/>
      <c r="H151" s="169" t="s">
        <v>237</v>
      </c>
      <c r="I151" s="170" t="s">
        <v>295</v>
      </c>
      <c r="J151" s="171" t="s">
        <v>309</v>
      </c>
      <c r="K151" s="172"/>
      <c r="L151" s="172"/>
      <c r="M151" s="172">
        <v>2</v>
      </c>
      <c r="N151" s="172"/>
      <c r="O151" s="172"/>
      <c r="P151" s="172"/>
      <c r="Q151" s="193">
        <f t="shared" si="23"/>
        <v>2</v>
      </c>
      <c r="R151" s="318"/>
      <c r="S151" s="172"/>
      <c r="T151" s="182"/>
      <c r="U151" s="182"/>
      <c r="V151" s="183"/>
      <c r="W151" s="177"/>
      <c r="X151" s="329"/>
      <c r="Y151" s="299"/>
      <c r="Z151" s="300" t="s">
        <v>322</v>
      </c>
      <c r="AA151" s="300"/>
      <c r="AB151" s="178"/>
      <c r="AC151" s="206"/>
      <c r="AD151" s="179"/>
      <c r="AE151" s="169"/>
      <c r="AF151" s="169"/>
      <c r="AG151" s="179"/>
      <c r="AH151" s="172"/>
      <c r="AI151" s="172"/>
      <c r="AJ151" s="172"/>
      <c r="AK151" s="172"/>
      <c r="AL151" s="179"/>
      <c r="AM151" s="169" t="s">
        <v>147</v>
      </c>
      <c r="AN151" s="169"/>
      <c r="AO151" s="179"/>
      <c r="AP151" s="182">
        <f t="shared" si="24"/>
        <v>2</v>
      </c>
      <c r="AQ151" s="182">
        <v>0</v>
      </c>
      <c r="AR151" s="183">
        <v>0</v>
      </c>
      <c r="AS151" s="182" t="s">
        <v>311</v>
      </c>
    </row>
    <row r="152" spans="2:45" ht="30" customHeight="1">
      <c r="B152" s="323"/>
      <c r="C152" s="324"/>
      <c r="D152" s="328"/>
      <c r="E152" s="328"/>
      <c r="F152" s="324"/>
      <c r="G152" s="325"/>
      <c r="H152" s="169" t="s">
        <v>238</v>
      </c>
      <c r="I152" s="170" t="s">
        <v>295</v>
      </c>
      <c r="J152" s="171" t="s">
        <v>309</v>
      </c>
      <c r="K152" s="172"/>
      <c r="L152" s="172"/>
      <c r="M152" s="172">
        <v>6</v>
      </c>
      <c r="N152" s="172"/>
      <c r="O152" s="172"/>
      <c r="P152" s="172"/>
      <c r="Q152" s="193">
        <f t="shared" si="23"/>
        <v>6</v>
      </c>
      <c r="R152" s="318"/>
      <c r="S152" s="172"/>
      <c r="T152" s="182"/>
      <c r="U152" s="182"/>
      <c r="V152" s="183"/>
      <c r="W152" s="177"/>
      <c r="X152" s="329"/>
      <c r="Y152" s="299"/>
      <c r="Z152" s="300"/>
      <c r="AA152" s="300"/>
      <c r="AB152" s="178"/>
      <c r="AC152" s="206"/>
      <c r="AD152" s="179"/>
      <c r="AE152" s="169"/>
      <c r="AF152" s="169"/>
      <c r="AG152" s="179"/>
      <c r="AH152" s="172"/>
      <c r="AI152" s="172"/>
      <c r="AJ152" s="172"/>
      <c r="AK152" s="172"/>
      <c r="AL152" s="179"/>
      <c r="AM152" s="169" t="s">
        <v>147</v>
      </c>
      <c r="AN152" s="169"/>
      <c r="AO152" s="179"/>
      <c r="AP152" s="182">
        <f t="shared" si="24"/>
        <v>6</v>
      </c>
      <c r="AQ152" s="182">
        <v>0</v>
      </c>
      <c r="AR152" s="183">
        <v>0</v>
      </c>
      <c r="AS152" s="182" t="s">
        <v>311</v>
      </c>
    </row>
    <row r="153" spans="2:45" ht="30" customHeight="1">
      <c r="B153" s="323"/>
      <c r="C153" s="324"/>
      <c r="D153" s="328"/>
      <c r="E153" s="328"/>
      <c r="F153" s="324"/>
      <c r="G153" s="325"/>
      <c r="H153" s="169" t="s">
        <v>240</v>
      </c>
      <c r="I153" s="170" t="s">
        <v>295</v>
      </c>
      <c r="J153" s="171" t="s">
        <v>300</v>
      </c>
      <c r="K153" s="172"/>
      <c r="L153" s="197"/>
      <c r="M153" s="197"/>
      <c r="N153" s="197" t="s">
        <v>243</v>
      </c>
      <c r="O153" s="197"/>
      <c r="P153" s="197"/>
      <c r="Q153" s="193">
        <f t="shared" si="23"/>
        <v>0</v>
      </c>
      <c r="R153" s="318"/>
      <c r="S153" s="172" t="s">
        <v>243</v>
      </c>
      <c r="T153" s="182"/>
      <c r="U153" s="182"/>
      <c r="V153" s="183"/>
      <c r="W153" s="177"/>
      <c r="X153" s="329"/>
      <c r="Y153" s="299"/>
      <c r="Z153" s="178" t="s">
        <v>301</v>
      </c>
      <c r="AA153" s="178"/>
      <c r="AB153" s="178"/>
      <c r="AC153" s="206"/>
      <c r="AD153" s="179"/>
      <c r="AE153" s="169"/>
      <c r="AF153" s="169"/>
      <c r="AG153" s="179"/>
      <c r="AH153" s="172"/>
      <c r="AI153" s="172"/>
      <c r="AJ153" s="172"/>
      <c r="AK153" s="172"/>
      <c r="AL153" s="179" t="s">
        <v>147</v>
      </c>
      <c r="AM153" s="169"/>
      <c r="AN153" s="169" t="s">
        <v>147</v>
      </c>
      <c r="AO153" s="179" t="s">
        <v>243</v>
      </c>
      <c r="AP153" s="182">
        <f t="shared" si="24"/>
        <v>0</v>
      </c>
      <c r="AQ153" s="182">
        <v>0</v>
      </c>
      <c r="AR153" s="183">
        <v>0</v>
      </c>
      <c r="AS153" s="182"/>
    </row>
    <row r="154" spans="2:45" s="189" customFormat="1" ht="21" customHeight="1">
      <c r="B154" s="190"/>
      <c r="C154" s="326" t="s">
        <v>305</v>
      </c>
      <c r="D154" s="326"/>
      <c r="E154" s="326"/>
      <c r="F154" s="326"/>
      <c r="G154" s="326"/>
      <c r="H154" s="191"/>
      <c r="I154" s="191"/>
      <c r="J154" s="191"/>
      <c r="K154" s="191"/>
      <c r="L154" s="191"/>
      <c r="M154" s="191"/>
      <c r="N154" s="191"/>
      <c r="O154" s="191"/>
      <c r="P154" s="191"/>
      <c r="Q154" s="191"/>
      <c r="R154" s="191"/>
      <c r="S154" s="191"/>
      <c r="T154" s="191"/>
      <c r="U154" s="191"/>
      <c r="V154" s="191"/>
      <c r="W154" s="191"/>
      <c r="X154" s="191"/>
      <c r="Y154" s="191"/>
      <c r="Z154" s="191"/>
      <c r="AA154" s="191"/>
      <c r="AB154" s="191"/>
      <c r="AC154" s="191"/>
      <c r="AD154" s="191"/>
      <c r="AE154" s="191"/>
      <c r="AF154" s="191"/>
      <c r="AG154" s="191"/>
      <c r="AH154" s="191"/>
      <c r="AI154" s="191"/>
      <c r="AJ154" s="191"/>
      <c r="AK154" s="191"/>
      <c r="AL154" s="191"/>
      <c r="AM154" s="191"/>
      <c r="AN154" s="191"/>
      <c r="AO154" s="191"/>
      <c r="AP154" s="191"/>
      <c r="AQ154" s="191"/>
      <c r="AR154" s="191"/>
      <c r="AS154" s="191"/>
    </row>
    <row r="155" spans="2:45" ht="115.5" customHeight="1">
      <c r="B155" s="166" t="s">
        <v>338</v>
      </c>
      <c r="C155" s="167" t="s">
        <v>336</v>
      </c>
      <c r="D155" s="202"/>
      <c r="E155" s="202" t="s">
        <v>339</v>
      </c>
      <c r="F155" s="167" t="e">
        <f>VLOOKUP(E155,BCC,2,FALSE())</f>
        <v>#N/A</v>
      </c>
      <c r="G155" s="168">
        <v>2</v>
      </c>
      <c r="H155" s="169" t="s">
        <v>241</v>
      </c>
      <c r="I155" s="170" t="s">
        <v>295</v>
      </c>
      <c r="J155" s="171" t="s">
        <v>309</v>
      </c>
      <c r="K155" s="179"/>
      <c r="L155" s="179"/>
      <c r="M155" s="179"/>
      <c r="N155" s="179"/>
      <c r="O155" s="179"/>
      <c r="P155" s="179"/>
      <c r="Q155" s="193">
        <f>SUM(K155:O155)</f>
        <v>0</v>
      </c>
      <c r="R155" s="174">
        <f>SUM(Q155:Q155)</f>
        <v>0</v>
      </c>
      <c r="S155" s="179"/>
      <c r="T155" s="182">
        <v>2</v>
      </c>
      <c r="U155" s="182">
        <v>910</v>
      </c>
      <c r="V155" s="182"/>
      <c r="W155" s="177"/>
      <c r="X155" s="203">
        <v>30</v>
      </c>
      <c r="Y155" s="194">
        <v>30</v>
      </c>
      <c r="Z155" s="178" t="s">
        <v>340</v>
      </c>
      <c r="AA155" s="178"/>
      <c r="AB155" s="178"/>
      <c r="AC155" s="179">
        <v>1</v>
      </c>
      <c r="AD155" s="179"/>
      <c r="AE155" s="169"/>
      <c r="AF155" s="169"/>
      <c r="AG155" s="179"/>
      <c r="AH155" s="179"/>
      <c r="AI155" s="179"/>
      <c r="AJ155" s="179"/>
      <c r="AK155" s="179"/>
      <c r="AL155" s="179"/>
      <c r="AM155" s="169" t="s">
        <v>147</v>
      </c>
      <c r="AN155" s="169" t="s">
        <v>243</v>
      </c>
      <c r="AO155" s="179" t="s">
        <v>147</v>
      </c>
      <c r="AP155" s="182">
        <f>Q155</f>
        <v>0</v>
      </c>
      <c r="AQ155" s="182">
        <v>0</v>
      </c>
      <c r="AR155" s="182">
        <v>0</v>
      </c>
      <c r="AS155" s="182"/>
    </row>
    <row r="156" spans="2:45" s="189" customFormat="1" ht="21" customHeight="1">
      <c r="B156" s="190"/>
      <c r="C156" s="326" t="s">
        <v>305</v>
      </c>
      <c r="D156" s="326"/>
      <c r="E156" s="326"/>
      <c r="F156" s="326"/>
      <c r="G156" s="326"/>
      <c r="H156" s="191"/>
      <c r="I156" s="191"/>
      <c r="J156" s="191"/>
      <c r="K156" s="191"/>
      <c r="L156" s="191"/>
      <c r="M156" s="191"/>
      <c r="N156" s="191"/>
      <c r="O156" s="191"/>
      <c r="P156" s="191"/>
      <c r="Q156" s="191"/>
      <c r="R156" s="191"/>
      <c r="S156" s="191"/>
      <c r="T156" s="191"/>
      <c r="U156" s="191"/>
      <c r="V156" s="191"/>
      <c r="W156" s="191"/>
      <c r="X156" s="191"/>
      <c r="Y156" s="191"/>
      <c r="Z156" s="191"/>
      <c r="AA156" s="191"/>
      <c r="AB156" s="191"/>
      <c r="AC156" s="191"/>
      <c r="AD156" s="191"/>
      <c r="AE156" s="191"/>
      <c r="AF156" s="191"/>
      <c r="AG156" s="191"/>
      <c r="AH156" s="191"/>
      <c r="AI156" s="191"/>
      <c r="AJ156" s="191"/>
      <c r="AK156" s="191"/>
      <c r="AL156" s="191"/>
      <c r="AM156" s="191"/>
      <c r="AN156" s="191"/>
      <c r="AO156" s="191"/>
      <c r="AP156" s="191"/>
      <c r="AQ156" s="191"/>
      <c r="AR156" s="191"/>
      <c r="AS156" s="191"/>
    </row>
  </sheetData>
  <mergeCells count="161">
    <mergeCell ref="C127:G127"/>
    <mergeCell ref="B128:B145"/>
    <mergeCell ref="C128:C145"/>
    <mergeCell ref="D128:D145"/>
    <mergeCell ref="E128:E145"/>
    <mergeCell ref="F128:F145"/>
    <mergeCell ref="G128:G145"/>
    <mergeCell ref="R128:R145"/>
    <mergeCell ref="Y147:Y153"/>
    <mergeCell ref="Z151:Z152"/>
    <mergeCell ref="AA151:AA152"/>
    <mergeCell ref="C154:G154"/>
    <mergeCell ref="C156:G156"/>
    <mergeCell ref="C146:G146"/>
    <mergeCell ref="B147:B153"/>
    <mergeCell ref="C147:C153"/>
    <mergeCell ref="D147:D153"/>
    <mergeCell ref="E147:E153"/>
    <mergeCell ref="F147:F153"/>
    <mergeCell ref="G147:G153"/>
    <mergeCell ref="R147:R153"/>
    <mergeCell ref="X147:X153"/>
    <mergeCell ref="C108:G108"/>
    <mergeCell ref="B109:B126"/>
    <mergeCell ref="C109:C126"/>
    <mergeCell ref="D109:D126"/>
    <mergeCell ref="E109:E126"/>
    <mergeCell ref="F109:F126"/>
    <mergeCell ref="G109:G126"/>
    <mergeCell ref="R109:R126"/>
    <mergeCell ref="X109:X126"/>
    <mergeCell ref="C89:G89"/>
    <mergeCell ref="B90:B107"/>
    <mergeCell ref="C90:C107"/>
    <mergeCell ref="D90:D107"/>
    <mergeCell ref="E90:E107"/>
    <mergeCell ref="F90:F107"/>
    <mergeCell ref="G90:G107"/>
    <mergeCell ref="R90:R107"/>
    <mergeCell ref="X90:X107"/>
    <mergeCell ref="C82:G82"/>
    <mergeCell ref="B83:B88"/>
    <mergeCell ref="C83:C88"/>
    <mergeCell ref="D83:D88"/>
    <mergeCell ref="E83:E88"/>
    <mergeCell ref="F83:F88"/>
    <mergeCell ref="G83:G88"/>
    <mergeCell ref="R83:R88"/>
    <mergeCell ref="X83:X88"/>
    <mergeCell ref="C69:G69"/>
    <mergeCell ref="B70:B81"/>
    <mergeCell ref="C70:C81"/>
    <mergeCell ref="D70:D81"/>
    <mergeCell ref="E70:E81"/>
    <mergeCell ref="F70:F81"/>
    <mergeCell ref="G70:G81"/>
    <mergeCell ref="R70:R81"/>
    <mergeCell ref="X70:X81"/>
    <mergeCell ref="C57:G57"/>
    <mergeCell ref="B58:B68"/>
    <mergeCell ref="C58:C68"/>
    <mergeCell ref="D58:D68"/>
    <mergeCell ref="E58:E68"/>
    <mergeCell ref="F58:F68"/>
    <mergeCell ref="G58:G68"/>
    <mergeCell ref="R58:R68"/>
    <mergeCell ref="X58:X68"/>
    <mergeCell ref="C45:G45"/>
    <mergeCell ref="B46:B56"/>
    <mergeCell ref="C46:C56"/>
    <mergeCell ref="D46:D56"/>
    <mergeCell ref="E46:E56"/>
    <mergeCell ref="F46:F56"/>
    <mergeCell ref="G46:G56"/>
    <mergeCell ref="R46:R56"/>
    <mergeCell ref="X46:X56"/>
    <mergeCell ref="R27:R36"/>
    <mergeCell ref="X27:X36"/>
    <mergeCell ref="Y27:Y36"/>
    <mergeCell ref="Z27:Z28"/>
    <mergeCell ref="AA27:AA28"/>
    <mergeCell ref="AB27:AB36"/>
    <mergeCell ref="AC27:AC35"/>
    <mergeCell ref="C37:G37"/>
    <mergeCell ref="B38:B44"/>
    <mergeCell ref="C38:C44"/>
    <mergeCell ref="D38:D44"/>
    <mergeCell ref="E38:E44"/>
    <mergeCell ref="F38:F44"/>
    <mergeCell ref="G38:G44"/>
    <mergeCell ref="R38:R44"/>
    <mergeCell ref="X38:X44"/>
    <mergeCell ref="Y38:Y44"/>
    <mergeCell ref="AB38:AB44"/>
    <mergeCell ref="Z42:Z43"/>
    <mergeCell ref="AA42:AA43"/>
    <mergeCell ref="B5:B14"/>
    <mergeCell ref="C5:C14"/>
    <mergeCell ref="D5:D14"/>
    <mergeCell ref="E5:E14"/>
    <mergeCell ref="F5:F14"/>
    <mergeCell ref="G5:G14"/>
    <mergeCell ref="C26:G26"/>
    <mergeCell ref="B27:B36"/>
    <mergeCell ref="C27:C36"/>
    <mergeCell ref="D27:D36"/>
    <mergeCell ref="E27:E36"/>
    <mergeCell ref="F27:F36"/>
    <mergeCell ref="G27:G36"/>
    <mergeCell ref="C15:G15"/>
    <mergeCell ref="B16:B25"/>
    <mergeCell ref="C16:C25"/>
    <mergeCell ref="D16:D25"/>
    <mergeCell ref="E16:E25"/>
    <mergeCell ref="F16:F25"/>
    <mergeCell ref="G16:G25"/>
    <mergeCell ref="R16:R25"/>
    <mergeCell ref="X16:X25"/>
    <mergeCell ref="R5:R14"/>
    <mergeCell ref="X5:X14"/>
    <mergeCell ref="Y5:Y14"/>
    <mergeCell ref="C2:G3"/>
    <mergeCell ref="H2:R3"/>
    <mergeCell ref="S2:V2"/>
    <mergeCell ref="W2:AA2"/>
    <mergeCell ref="AB128:AB145"/>
    <mergeCell ref="AP2:AS2"/>
    <mergeCell ref="T3:U3"/>
    <mergeCell ref="W3:W4"/>
    <mergeCell ref="X3:X4"/>
    <mergeCell ref="Y3:Y4"/>
    <mergeCell ref="Z3:AB3"/>
    <mergeCell ref="AC3:AC4"/>
    <mergeCell ref="AD3:AK3"/>
    <mergeCell ref="AL3:AO3"/>
    <mergeCell ref="AP3:AR3"/>
    <mergeCell ref="Y16:Y25"/>
    <mergeCell ref="Z16:Z17"/>
    <mergeCell ref="AA16:AA17"/>
    <mergeCell ref="AB16:AB25"/>
    <mergeCell ref="AC16:AC25"/>
    <mergeCell ref="Y46:Y56"/>
    <mergeCell ref="AB46:AB56"/>
    <mergeCell ref="Y90:Y107"/>
    <mergeCell ref="AB90:AB107"/>
    <mergeCell ref="X128:X145"/>
    <mergeCell ref="Y128:Y145"/>
    <mergeCell ref="AB109:AB126"/>
    <mergeCell ref="Y109:Y126"/>
    <mergeCell ref="Y58:Y68"/>
    <mergeCell ref="AB58:AB68"/>
    <mergeCell ref="Y70:Y81"/>
    <mergeCell ref="AB70:AB81"/>
    <mergeCell ref="Y83:Y88"/>
    <mergeCell ref="AB83:AB88"/>
    <mergeCell ref="AD2:AK2"/>
    <mergeCell ref="AL2:AO2"/>
    <mergeCell ref="Z5:Z6"/>
    <mergeCell ref="AA5:AA6"/>
    <mergeCell ref="AB5:AB14"/>
    <mergeCell ref="AC5:AC6"/>
  </mergeCells>
  <conditionalFormatting sqref="H5:I14 H38:I44 H46:I56 H83:I88 H147:I153">
    <cfRule type="cellIs" dxfId="33" priority="2" operator="equal">
      <formula>"OUi"</formula>
    </cfRule>
  </conditionalFormatting>
  <conditionalFormatting sqref="H16:I25">
    <cfRule type="cellIs" dxfId="32" priority="3" operator="equal">
      <formula>"OUi"</formula>
    </cfRule>
  </conditionalFormatting>
  <conditionalFormatting sqref="H27:I36">
    <cfRule type="cellIs" dxfId="31" priority="4" operator="equal">
      <formula>"OUi"</formula>
    </cfRule>
  </conditionalFormatting>
  <conditionalFormatting sqref="H58:I68">
    <cfRule type="cellIs" dxfId="30" priority="34" operator="equal">
      <formula>"OUi"</formula>
    </cfRule>
  </conditionalFormatting>
  <conditionalFormatting sqref="H70:I81">
    <cfRule type="cellIs" dxfId="29" priority="20" operator="equal">
      <formula>"OUi"</formula>
    </cfRule>
  </conditionalFormatting>
  <conditionalFormatting sqref="H90:I107">
    <cfRule type="cellIs" dxfId="28" priority="14" operator="equal">
      <formula>"OUi"</formula>
    </cfRule>
  </conditionalFormatting>
  <conditionalFormatting sqref="H109:I126">
    <cfRule type="cellIs" dxfId="27" priority="22" operator="equal">
      <formula>"OUi"</formula>
    </cfRule>
  </conditionalFormatting>
  <conditionalFormatting sqref="H128:I145">
    <cfRule type="cellIs" dxfId="26" priority="24" operator="equal">
      <formula>"OUi"</formula>
    </cfRule>
  </conditionalFormatting>
  <conditionalFormatting sqref="H155:I155">
    <cfRule type="cellIs" dxfId="25" priority="16" operator="equal">
      <formula>"OUi"</formula>
    </cfRule>
  </conditionalFormatting>
  <conditionalFormatting sqref="I5:I14 I38:I44 I46:I56 I83:I88 I147:I153">
    <cfRule type="cellIs" dxfId="24" priority="5" operator="equal">
      <formula>"Oui"</formula>
    </cfRule>
  </conditionalFormatting>
  <conditionalFormatting sqref="I16:I25">
    <cfRule type="cellIs" dxfId="23" priority="6" operator="equal">
      <formula>"Oui"</formula>
    </cfRule>
  </conditionalFormatting>
  <conditionalFormatting sqref="I27:I36">
    <cfRule type="cellIs" dxfId="22" priority="7" operator="equal">
      <formula>"Oui"</formula>
    </cfRule>
  </conditionalFormatting>
  <conditionalFormatting sqref="I58:I68">
    <cfRule type="cellIs" dxfId="21" priority="35" operator="equal">
      <formula>"Oui"</formula>
    </cfRule>
  </conditionalFormatting>
  <conditionalFormatting sqref="I70:I81">
    <cfRule type="cellIs" dxfId="20" priority="21" operator="equal">
      <formula>"Oui"</formula>
    </cfRule>
  </conditionalFormatting>
  <conditionalFormatting sqref="I90:I107">
    <cfRule type="cellIs" dxfId="19" priority="15" operator="equal">
      <formula>"Oui"</formula>
    </cfRule>
  </conditionalFormatting>
  <conditionalFormatting sqref="I109:I126">
    <cfRule type="cellIs" dxfId="18" priority="23" operator="equal">
      <formula>"Oui"</formula>
    </cfRule>
  </conditionalFormatting>
  <conditionalFormatting sqref="I128:I145">
    <cfRule type="cellIs" dxfId="17" priority="25" operator="equal">
      <formula>"Oui"</formula>
    </cfRule>
  </conditionalFormatting>
  <conditionalFormatting sqref="I155">
    <cfRule type="cellIs" dxfId="16" priority="17" operator="equal">
      <formula>"Oui"</formula>
    </cfRule>
  </conditionalFormatting>
  <conditionalFormatting sqref="R1">
    <cfRule type="cellIs" dxfId="15" priority="9" operator="lessThan">
      <formula>1500</formula>
    </cfRule>
    <cfRule type="cellIs" dxfId="14" priority="8" operator="greaterThan">
      <formula>1800</formula>
    </cfRule>
  </conditionalFormatting>
  <conditionalFormatting sqref="Y1">
    <cfRule type="cellIs" dxfId="13" priority="11" operator="lessThanOrEqual">
      <formula>180</formula>
    </cfRule>
    <cfRule type="cellIs" dxfId="12" priority="10" operator="greaterThan">
      <formula>180</formula>
    </cfRule>
  </conditionalFormatting>
  <dataValidations count="5">
    <dataValidation type="list" allowBlank="1" showInputMessage="1" showErrorMessage="1" sqref="J5:J14 J16:J25 J27:J36 J155 J46:J56 J58:J68 J70:J81 J83:J88 J90:J107 J109:J126 J128:J145 J147:J153 J38:J44" xr:uid="{00000000-0002-0000-0400-000000000000}">
      <formula1>"Sélectionner ...,Socle,Transversal,Ouvert,International,Tremplin"</formula1>
      <formula2>0</formula2>
    </dataValidation>
    <dataValidation type="list" allowBlank="1" showInputMessage="1" showErrorMessage="1" sqref="H5:I14 H16:I25 H27:I36 H155:I155 H46:I56 H58:I68 H70:I81 H83:I88 H90:I107 H109:I126 H128:I145 H147:I153 H38:I44" xr:uid="{00000000-0002-0000-0400-000001000000}">
      <formula1>Ressources</formula1>
      <formula2>0</formula2>
    </dataValidation>
    <dataValidation type="whole" allowBlank="1" showInputMessage="1" showErrorMessage="1" sqref="Y5:Y14 Y16:Y25 Y27:Y36 Y38:Y44 Y46:Y56 Y58:Y68 Y70:Y81 Y83:Y88 Y90:Y107 Y109:Y126 Y128:Y145 Y147:Y153 Y155" xr:uid="{00000000-0002-0000-0400-000002000000}">
      <formula1>3</formula1>
      <formula2>30</formula2>
    </dataValidation>
    <dataValidation allowBlank="1" showInputMessage="1" showErrorMessage="1" prompt="Ces heures sont pour information et non calculées dans le total." sqref="P5:P6" xr:uid="{00000000-0002-0000-0400-000003000000}">
      <formula1>0</formula1>
      <formula2>0</formula2>
    </dataValidation>
    <dataValidation type="list" allowBlank="1" showInputMessage="1" showErrorMessage="1" sqref="AB2" xr:uid="{00000000-0002-0000-0400-000004000000}">
      <formula1>"Sélectionner ...,Contrôle Continu Intégral,Contrôle Continu,Contrôle Terminal,Mode combiné (CC+Examen terminal)"</formula1>
      <formula2>0</formula2>
    </dataValidation>
  </dataValidations>
  <printOptions horizontalCentered="1" verticalCentered="1"/>
  <pageMargins left="0.51180555555555596" right="0.51180555555555596" top="0.55138888888888904" bottom="0.55138888888888904" header="0.511811023622047" footer="0.511811023622047"/>
  <pageSetup paperSize="9" fitToHeight="2" orientation="landscape" horizontalDpi="300" verticalDpi="30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
  <sheetViews>
    <sheetView zoomScale="80" zoomScaleNormal="80" workbookViewId="0">
      <selection activeCell="A2" sqref="A2"/>
    </sheetView>
  </sheetViews>
  <sheetFormatPr baseColWidth="10" defaultColWidth="11.42578125" defaultRowHeight="15"/>
  <sheetData>
    <row r="1" spans="1:9" ht="46.5" customHeight="1">
      <c r="A1" s="332" t="s">
        <v>341</v>
      </c>
      <c r="B1" s="332"/>
      <c r="C1" s="332"/>
      <c r="D1" s="332"/>
      <c r="E1" s="332"/>
      <c r="F1" s="332"/>
      <c r="G1" s="332"/>
      <c r="H1" s="332"/>
      <c r="I1" s="332"/>
    </row>
    <row r="2" spans="1:9" ht="162.75" customHeight="1">
      <c r="A2" s="333"/>
      <c r="B2" s="333"/>
      <c r="C2" s="333"/>
      <c r="D2" s="333"/>
      <c r="E2" s="333"/>
      <c r="F2" s="333"/>
      <c r="G2" s="333"/>
      <c r="H2" s="333"/>
      <c r="I2" s="333"/>
    </row>
    <row r="4" spans="1:9" ht="147.75" customHeight="1">
      <c r="A4" s="334"/>
      <c r="B4" s="334"/>
      <c r="C4" s="334"/>
      <c r="D4" s="334"/>
      <c r="E4" s="334"/>
      <c r="F4" s="334"/>
      <c r="G4" s="334"/>
      <c r="H4" s="334"/>
      <c r="I4" s="334"/>
    </row>
    <row r="6" spans="1:9" ht="144" customHeight="1">
      <c r="A6" s="334"/>
      <c r="B6" s="334"/>
      <c r="C6" s="334"/>
      <c r="D6" s="334"/>
      <c r="E6" s="334"/>
      <c r="F6" s="334"/>
      <c r="G6" s="334"/>
      <c r="H6" s="334"/>
      <c r="I6" s="334"/>
    </row>
  </sheetData>
  <mergeCells count="4">
    <mergeCell ref="A1:I1"/>
    <mergeCell ref="A2:I2"/>
    <mergeCell ref="A4:I4"/>
    <mergeCell ref="A6:I6"/>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9"/>
  <sheetViews>
    <sheetView topLeftCell="A2" zoomScale="80" zoomScaleNormal="80" workbookViewId="0">
      <selection activeCell="A2" sqref="A2:I2"/>
    </sheetView>
  </sheetViews>
  <sheetFormatPr baseColWidth="10" defaultColWidth="11.42578125" defaultRowHeight="15"/>
  <cols>
    <col min="9" max="9" width="24.140625" customWidth="1"/>
  </cols>
  <sheetData>
    <row r="1" spans="1:9" ht="23.25">
      <c r="A1" s="332" t="s">
        <v>342</v>
      </c>
      <c r="B1" s="332"/>
      <c r="C1" s="332"/>
      <c r="D1" s="332"/>
      <c r="E1" s="332"/>
      <c r="F1" s="332"/>
      <c r="G1" s="332"/>
      <c r="H1" s="332"/>
      <c r="I1" s="332"/>
    </row>
    <row r="2" spans="1:9" ht="264.95" customHeight="1">
      <c r="A2" s="336" t="s">
        <v>343</v>
      </c>
      <c r="B2" s="336"/>
      <c r="C2" s="336"/>
      <c r="D2" s="336"/>
      <c r="E2" s="336"/>
      <c r="F2" s="336"/>
      <c r="G2" s="336"/>
      <c r="H2" s="336"/>
      <c r="I2" s="336"/>
    </row>
    <row r="3" spans="1:9" ht="21.6" customHeight="1">
      <c r="A3" s="215"/>
      <c r="B3" s="214"/>
      <c r="C3" s="214"/>
      <c r="D3" s="214"/>
      <c r="E3" s="214"/>
      <c r="F3" s="214"/>
      <c r="G3" s="214"/>
      <c r="H3" s="214"/>
      <c r="I3" s="214"/>
    </row>
    <row r="4" spans="1:9" ht="141.75" customHeight="1">
      <c r="A4" s="336" t="s">
        <v>344</v>
      </c>
      <c r="B4" s="336"/>
      <c r="C4" s="336"/>
      <c r="D4" s="336"/>
      <c r="E4" s="336"/>
      <c r="F4" s="336"/>
      <c r="G4" s="336"/>
      <c r="H4" s="336"/>
      <c r="I4" s="336"/>
    </row>
    <row r="5" spans="1:9" ht="23.25">
      <c r="A5" s="214"/>
      <c r="B5" s="214"/>
      <c r="C5" s="214"/>
      <c r="D5" s="214"/>
      <c r="E5" s="214"/>
      <c r="F5" s="214"/>
      <c r="G5" s="214"/>
      <c r="H5" s="214"/>
      <c r="I5" s="214"/>
    </row>
    <row r="6" spans="1:9" ht="145.5" customHeight="1">
      <c r="A6" s="336" t="s">
        <v>345</v>
      </c>
      <c r="B6" s="336"/>
      <c r="C6" s="336"/>
      <c r="D6" s="336"/>
      <c r="E6" s="336"/>
      <c r="F6" s="336"/>
      <c r="G6" s="336"/>
      <c r="H6" s="336"/>
      <c r="I6" s="336"/>
    </row>
    <row r="8" spans="1:9" ht="186.75" customHeight="1">
      <c r="A8" s="336" t="s">
        <v>346</v>
      </c>
      <c r="B8" s="336"/>
      <c r="C8" s="336"/>
      <c r="D8" s="336"/>
      <c r="E8" s="336"/>
      <c r="F8" s="336"/>
      <c r="G8" s="336"/>
      <c r="H8" s="336"/>
      <c r="I8" s="336"/>
    </row>
    <row r="10" spans="1:9" ht="207" customHeight="1">
      <c r="A10" s="335" t="s">
        <v>347</v>
      </c>
      <c r="B10" s="335"/>
      <c r="C10" s="335"/>
      <c r="D10" s="335"/>
      <c r="E10" s="335"/>
      <c r="F10" s="335"/>
      <c r="G10" s="335"/>
      <c r="H10" s="335"/>
      <c r="I10" s="335"/>
    </row>
    <row r="13" spans="1:9" ht="21">
      <c r="A13" s="335" t="s">
        <v>348</v>
      </c>
      <c r="B13" s="335"/>
      <c r="C13" s="335"/>
      <c r="D13" s="335"/>
      <c r="E13" s="335"/>
      <c r="F13" s="335"/>
      <c r="G13" s="335"/>
      <c r="H13" s="335"/>
      <c r="I13" s="335"/>
    </row>
    <row r="16" spans="1:9" ht="21">
      <c r="A16" s="335" t="s">
        <v>349</v>
      </c>
      <c r="B16" s="335"/>
      <c r="C16" s="335"/>
      <c r="D16" s="335"/>
      <c r="E16" s="335"/>
      <c r="F16" s="335"/>
      <c r="G16" s="335"/>
      <c r="H16" s="335"/>
      <c r="I16" s="335"/>
    </row>
    <row r="19" spans="1:9" ht="21">
      <c r="A19" s="335" t="s">
        <v>350</v>
      </c>
      <c r="B19" s="335"/>
      <c r="C19" s="335"/>
      <c r="D19" s="335"/>
      <c r="E19" s="335"/>
      <c r="F19" s="335"/>
      <c r="G19" s="335"/>
      <c r="H19" s="335"/>
      <c r="I19" s="335"/>
    </row>
  </sheetData>
  <mergeCells count="9">
    <mergeCell ref="A10:I10"/>
    <mergeCell ref="A13:I13"/>
    <mergeCell ref="A16:I16"/>
    <mergeCell ref="A19:I19"/>
    <mergeCell ref="A1:I1"/>
    <mergeCell ref="A2:I2"/>
    <mergeCell ref="A4:I4"/>
    <mergeCell ref="A6:I6"/>
    <mergeCell ref="A8:I8"/>
  </mergeCells>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R59"/>
  <sheetViews>
    <sheetView zoomScale="80" zoomScaleNormal="80" workbookViewId="0">
      <selection activeCell="B6" sqref="B6:D6"/>
    </sheetView>
  </sheetViews>
  <sheetFormatPr baseColWidth="10" defaultColWidth="11.42578125" defaultRowHeight="15"/>
  <cols>
    <col min="1" max="2" width="35.28515625" customWidth="1"/>
    <col min="3" max="3" width="34.140625" customWidth="1"/>
    <col min="4" max="4" width="78.140625" customWidth="1"/>
    <col min="5" max="5" width="23.7109375" customWidth="1"/>
    <col min="6" max="6" width="16.42578125" customWidth="1"/>
    <col min="7" max="7" width="13.7109375" customWidth="1"/>
  </cols>
  <sheetData>
    <row r="1" spans="1:18" ht="24" customHeight="1">
      <c r="A1" s="337" t="s">
        <v>20</v>
      </c>
      <c r="B1" s="337"/>
      <c r="C1" s="337"/>
      <c r="D1" s="337"/>
      <c r="E1" s="216"/>
      <c r="F1" s="216"/>
      <c r="G1" s="216"/>
      <c r="H1" s="216"/>
      <c r="I1" s="216"/>
      <c r="J1" s="216"/>
      <c r="K1" s="216"/>
      <c r="L1" s="216"/>
      <c r="M1" s="216"/>
      <c r="N1" s="216"/>
      <c r="O1" s="216"/>
      <c r="P1" s="216"/>
      <c r="Q1" s="216"/>
      <c r="R1" s="216"/>
    </row>
    <row r="2" spans="1:18" ht="28.5" customHeight="1">
      <c r="A2" s="338" t="s">
        <v>351</v>
      </c>
      <c r="B2" s="338"/>
      <c r="C2" s="338"/>
      <c r="D2" s="338"/>
      <c r="E2" s="218"/>
      <c r="F2" s="218"/>
      <c r="G2" s="218"/>
      <c r="H2" s="218"/>
      <c r="I2" s="218"/>
      <c r="J2" s="218"/>
      <c r="K2" s="218"/>
      <c r="L2" s="218"/>
      <c r="M2" s="218"/>
      <c r="N2" s="218"/>
      <c r="O2" s="218"/>
      <c r="P2" s="218"/>
      <c r="Q2" s="218"/>
      <c r="R2" s="218"/>
    </row>
    <row r="3" spans="1:18" ht="28.5" customHeight="1">
      <c r="A3" s="217"/>
      <c r="B3" s="217"/>
      <c r="C3" s="217"/>
      <c r="D3" s="217"/>
      <c r="E3" s="218"/>
      <c r="F3" s="218"/>
      <c r="G3" s="218"/>
      <c r="H3" s="218"/>
      <c r="I3" s="218"/>
      <c r="J3" s="218"/>
      <c r="K3" s="218"/>
      <c r="L3" s="218"/>
      <c r="M3" s="218"/>
      <c r="N3" s="218"/>
      <c r="O3" s="218"/>
      <c r="P3" s="218"/>
      <c r="Q3" s="218"/>
      <c r="R3" s="218"/>
    </row>
    <row r="4" spans="1:18" ht="28.5" customHeight="1">
      <c r="A4" s="219" t="s">
        <v>352</v>
      </c>
      <c r="B4" s="339" t="s">
        <v>353</v>
      </c>
      <c r="C4" s="339"/>
      <c r="D4" s="339"/>
      <c r="E4" s="218"/>
      <c r="F4" s="218"/>
      <c r="G4" s="218"/>
      <c r="H4" s="218"/>
      <c r="I4" s="218"/>
      <c r="J4" s="218"/>
      <c r="K4" s="218"/>
      <c r="L4" s="218"/>
      <c r="M4" s="218"/>
      <c r="N4" s="218"/>
      <c r="O4" s="218"/>
      <c r="P4" s="218"/>
      <c r="Q4" s="218"/>
      <c r="R4" s="218"/>
    </row>
    <row r="5" spans="1:18" ht="16.5" customHeight="1">
      <c r="A5" s="220"/>
      <c r="B5" s="221"/>
      <c r="C5" s="221"/>
      <c r="D5" s="221"/>
      <c r="E5" s="221"/>
      <c r="F5" s="221"/>
      <c r="G5" s="221"/>
      <c r="H5" s="221"/>
      <c r="I5" s="221"/>
      <c r="J5" s="221"/>
      <c r="K5" s="221"/>
      <c r="L5" s="221"/>
      <c r="M5" s="221"/>
      <c r="N5" s="221"/>
      <c r="O5" s="221"/>
      <c r="P5" s="221"/>
      <c r="Q5" s="221"/>
      <c r="R5" s="221"/>
    </row>
    <row r="6" spans="1:18" ht="28.5" customHeight="1">
      <c r="A6" s="219" t="s">
        <v>354</v>
      </c>
      <c r="B6" s="340" t="s">
        <v>355</v>
      </c>
      <c r="C6" s="340"/>
      <c r="D6" s="340"/>
      <c r="E6" s="218"/>
      <c r="F6" s="218"/>
      <c r="G6" s="218"/>
      <c r="H6" s="218"/>
      <c r="I6" s="218"/>
      <c r="J6" s="218"/>
      <c r="K6" s="218"/>
      <c r="L6" s="218"/>
      <c r="M6" s="218"/>
      <c r="N6" s="218"/>
      <c r="O6" s="218"/>
      <c r="P6" s="218"/>
      <c r="Q6" s="218"/>
      <c r="R6" s="218"/>
    </row>
    <row r="7" spans="1:18" ht="16.5" customHeight="1">
      <c r="A7" s="220"/>
      <c r="B7" s="221"/>
      <c r="C7" s="221"/>
      <c r="D7" s="221"/>
      <c r="E7" s="221"/>
      <c r="F7" s="221"/>
      <c r="G7" s="221"/>
      <c r="H7" s="221"/>
      <c r="I7" s="221"/>
      <c r="J7" s="221"/>
      <c r="K7" s="221"/>
      <c r="L7" s="221"/>
      <c r="M7" s="221"/>
      <c r="N7" s="221"/>
      <c r="O7" s="221"/>
      <c r="P7" s="221"/>
      <c r="Q7" s="221"/>
      <c r="R7" s="221"/>
    </row>
    <row r="8" spans="1:18" ht="27.75" customHeight="1">
      <c r="A8" s="222" t="s">
        <v>356</v>
      </c>
      <c r="B8" s="340" t="s">
        <v>357</v>
      </c>
      <c r="C8" s="340"/>
      <c r="D8" s="340"/>
      <c r="E8" s="218"/>
      <c r="F8" s="218"/>
      <c r="G8" s="218"/>
      <c r="H8" s="218"/>
      <c r="I8" s="218"/>
      <c r="J8" s="218"/>
      <c r="K8" s="218"/>
      <c r="L8" s="218"/>
      <c r="M8" s="218"/>
      <c r="N8" s="218"/>
      <c r="O8" s="218"/>
      <c r="P8" s="218"/>
      <c r="Q8" s="218"/>
      <c r="R8" s="218"/>
    </row>
    <row r="9" spans="1:18">
      <c r="B9" s="223"/>
    </row>
    <row r="10" spans="1:18" ht="30.75" customHeight="1">
      <c r="A10" s="224" t="s">
        <v>358</v>
      </c>
      <c r="B10" s="341" t="s">
        <v>359</v>
      </c>
      <c r="C10" s="341"/>
      <c r="D10" s="341"/>
    </row>
    <row r="12" spans="1:18" ht="21">
      <c r="A12" s="342" t="s">
        <v>360</v>
      </c>
      <c r="B12" s="342"/>
      <c r="C12" s="342"/>
      <c r="D12" s="342"/>
      <c r="E12" s="225"/>
      <c r="F12" s="225"/>
      <c r="G12" s="225"/>
      <c r="H12" s="225"/>
      <c r="I12" s="225"/>
      <c r="J12" s="225"/>
      <c r="K12" s="225"/>
      <c r="L12" s="225"/>
      <c r="M12" s="225"/>
      <c r="N12" s="225"/>
      <c r="O12" s="225"/>
      <c r="P12" s="225"/>
      <c r="Q12" s="225"/>
      <c r="R12" s="225"/>
    </row>
    <row r="14" spans="1:18" ht="21">
      <c r="A14" s="226" t="s">
        <v>296</v>
      </c>
      <c r="B14" s="227" t="s">
        <v>309</v>
      </c>
      <c r="C14" s="227" t="s">
        <v>307</v>
      </c>
      <c r="D14" s="227" t="s">
        <v>300</v>
      </c>
      <c r="E14" s="227" t="s">
        <v>361</v>
      </c>
    </row>
    <row r="15" spans="1:18" ht="21">
      <c r="A15" s="228">
        <f>D28</f>
        <v>526</v>
      </c>
      <c r="B15" s="228">
        <f>D34</f>
        <v>117</v>
      </c>
      <c r="C15" s="228">
        <f>D32</f>
        <v>72</v>
      </c>
      <c r="D15" s="228">
        <f>D30</f>
        <v>65</v>
      </c>
      <c r="E15" s="228">
        <v>0</v>
      </c>
    </row>
    <row r="18" spans="1:18" ht="21">
      <c r="A18" s="342" t="s">
        <v>362</v>
      </c>
      <c r="B18" s="342"/>
      <c r="C18" s="342"/>
      <c r="D18" s="342"/>
      <c r="E18" s="225"/>
      <c r="F18" s="225"/>
      <c r="G18" s="225"/>
      <c r="H18" s="225"/>
      <c r="I18" s="225"/>
      <c r="J18" s="225"/>
      <c r="K18" s="225"/>
      <c r="L18" s="225"/>
      <c r="M18" s="225"/>
      <c r="N18" s="225"/>
      <c r="O18" s="225"/>
      <c r="P18" s="225"/>
      <c r="Q18" s="225"/>
      <c r="R18" s="225"/>
    </row>
    <row r="19" spans="1:18" ht="60" customHeight="1">
      <c r="D19" s="343" t="s">
        <v>363</v>
      </c>
      <c r="E19" s="343"/>
    </row>
    <row r="20" spans="1:18" ht="60" customHeight="1">
      <c r="A20" s="229" t="s">
        <v>364</v>
      </c>
      <c r="B20" s="229" t="s">
        <v>365</v>
      </c>
      <c r="C20" s="229" t="s">
        <v>366</v>
      </c>
      <c r="D20" s="230" t="s">
        <v>367</v>
      </c>
      <c r="E20" s="231" t="s">
        <v>368</v>
      </c>
    </row>
    <row r="21" spans="1:18" ht="55.5" customHeight="1">
      <c r="A21" s="232" t="s">
        <v>369</v>
      </c>
      <c r="B21" s="233" t="s">
        <v>370</v>
      </c>
      <c r="C21" s="234" t="s">
        <v>371</v>
      </c>
      <c r="D21" s="235" t="s">
        <v>372</v>
      </c>
      <c r="E21" s="236" t="s">
        <v>295</v>
      </c>
    </row>
    <row r="22" spans="1:18" ht="90.75" customHeight="1">
      <c r="A22" s="232" t="s">
        <v>373</v>
      </c>
      <c r="B22" s="232" t="s">
        <v>374</v>
      </c>
      <c r="C22" s="232" t="s">
        <v>375</v>
      </c>
      <c r="D22" s="236" t="str">
        <f>IF(ISBLANK(B8),"Non","Oui")</f>
        <v>Oui</v>
      </c>
      <c r="E22" s="236" t="s">
        <v>295</v>
      </c>
    </row>
    <row r="23" spans="1:18" ht="63">
      <c r="A23" s="232" t="s">
        <v>376</v>
      </c>
      <c r="B23" s="232" t="s">
        <v>377</v>
      </c>
      <c r="C23" s="232" t="s">
        <v>378</v>
      </c>
      <c r="D23" s="237" t="str">
        <f>IF(ISBLANK('6-Réorientation'!A2),"Non","Oui")</f>
        <v>Non</v>
      </c>
      <c r="E23" s="236" t="s">
        <v>372</v>
      </c>
    </row>
    <row r="24" spans="1:18" ht="94.5" hidden="1">
      <c r="A24" s="232" t="s">
        <v>379</v>
      </c>
      <c r="B24" s="232" t="s">
        <v>380</v>
      </c>
      <c r="C24" s="232" t="s">
        <v>381</v>
      </c>
      <c r="D24" s="238"/>
      <c r="E24" s="236" t="s">
        <v>382</v>
      </c>
    </row>
    <row r="25" spans="1:18" ht="110.25">
      <c r="A25" s="232" t="s">
        <v>383</v>
      </c>
      <c r="B25" s="232" t="s">
        <v>384</v>
      </c>
      <c r="C25" s="239" t="s">
        <v>385</v>
      </c>
      <c r="D25" s="237">
        <f>'5-Maquette'!R1-SUMIF(TypologiePrincipale,"Tremplin",TotalHeuresEns)</f>
        <v>780</v>
      </c>
      <c r="E25" s="236" t="s">
        <v>295</v>
      </c>
      <c r="G25" s="240"/>
    </row>
    <row r="26" spans="1:18" ht="94.5">
      <c r="A26" s="232" t="s">
        <v>386</v>
      </c>
      <c r="B26" s="232" t="s">
        <v>387</v>
      </c>
      <c r="C26" s="241" t="s">
        <v>388</v>
      </c>
      <c r="D26" s="242">
        <f>'5-Maquette'!R1</f>
        <v>780</v>
      </c>
      <c r="E26" s="236" t="s">
        <v>372</v>
      </c>
      <c r="F26" s="240"/>
      <c r="G26" s="240"/>
      <c r="H26" s="240"/>
    </row>
    <row r="27" spans="1:18" ht="110.25">
      <c r="A27" s="232" t="s">
        <v>389</v>
      </c>
      <c r="B27" s="232" t="s">
        <v>390</v>
      </c>
      <c r="C27" s="241" t="s">
        <v>391</v>
      </c>
      <c r="D27" s="237">
        <f>SUMIF(CommunMention,"Oui",TotalHeuresEns)/D26*100</f>
        <v>100</v>
      </c>
      <c r="E27" s="236" t="s">
        <v>295</v>
      </c>
    </row>
    <row r="28" spans="1:18" ht="31.5">
      <c r="A28" s="232" t="s">
        <v>392</v>
      </c>
      <c r="B28" s="232" t="s">
        <v>393</v>
      </c>
      <c r="C28" s="232" t="s">
        <v>394</v>
      </c>
      <c r="D28" s="243">
        <f>SUMIF(TypologiePrincipale,"Socle",TotalHeuresEns)</f>
        <v>526</v>
      </c>
      <c r="E28" s="236" t="s">
        <v>295</v>
      </c>
      <c r="F28" s="240"/>
      <c r="G28" s="240"/>
      <c r="H28" s="240"/>
    </row>
    <row r="29" spans="1:18" ht="57.75" customHeight="1">
      <c r="A29" s="232" t="s">
        <v>395</v>
      </c>
      <c r="B29" s="232" t="s">
        <v>396</v>
      </c>
      <c r="C29" s="232" t="s">
        <v>397</v>
      </c>
      <c r="D29" s="237">
        <f>D28/D25*100</f>
        <v>67.435897435897445</v>
      </c>
      <c r="E29" s="236" t="s">
        <v>295</v>
      </c>
      <c r="F29" s="240"/>
      <c r="G29" s="240"/>
      <c r="H29" s="240"/>
    </row>
    <row r="30" spans="1:18" ht="54.75" customHeight="1">
      <c r="A30" s="232" t="s">
        <v>398</v>
      </c>
      <c r="B30" s="232" t="s">
        <v>399</v>
      </c>
      <c r="C30" s="232" t="s">
        <v>400</v>
      </c>
      <c r="D30" s="243">
        <f>SUMIF(TypologiePrincipale,"Transversal",TotalHeuresEns)</f>
        <v>65</v>
      </c>
      <c r="E30" s="236" t="s">
        <v>295</v>
      </c>
      <c r="F30" s="240"/>
      <c r="G30" s="240"/>
      <c r="H30" s="240"/>
    </row>
    <row r="31" spans="1:18" ht="47.25">
      <c r="A31" s="232" t="s">
        <v>401</v>
      </c>
      <c r="B31" s="232" t="s">
        <v>402</v>
      </c>
      <c r="C31" s="232" t="s">
        <v>403</v>
      </c>
      <c r="D31" s="244">
        <f>D30/D25*100</f>
        <v>8.3333333333333321</v>
      </c>
      <c r="E31" s="236" t="s">
        <v>295</v>
      </c>
      <c r="F31" s="240"/>
      <c r="G31" s="240"/>
      <c r="H31" s="240"/>
    </row>
    <row r="32" spans="1:18" ht="204.75">
      <c r="A32" s="232" t="s">
        <v>404</v>
      </c>
      <c r="B32" s="232" t="s">
        <v>405</v>
      </c>
      <c r="C32" s="241" t="s">
        <v>406</v>
      </c>
      <c r="D32" s="237">
        <f>SUMIF(TypologiePrincipale,"International",TotalHeuresEns)</f>
        <v>72</v>
      </c>
      <c r="E32" s="236" t="s">
        <v>295</v>
      </c>
      <c r="F32" s="240"/>
      <c r="G32" s="240"/>
      <c r="H32" s="240"/>
    </row>
    <row r="33" spans="1:8" ht="47.25">
      <c r="A33" s="232" t="s">
        <v>407</v>
      </c>
      <c r="B33" s="232" t="s">
        <v>408</v>
      </c>
      <c r="C33" s="232" t="s">
        <v>409</v>
      </c>
      <c r="D33" s="244">
        <f>D32/D25*100</f>
        <v>9.2307692307692317</v>
      </c>
      <c r="E33" s="236" t="s">
        <v>295</v>
      </c>
    </row>
    <row r="34" spans="1:8" ht="126">
      <c r="A34" s="232" t="s">
        <v>410</v>
      </c>
      <c r="B34" s="232" t="s">
        <v>411</v>
      </c>
      <c r="C34" s="245" t="s">
        <v>412</v>
      </c>
      <c r="D34" s="237">
        <f>SUMIF(TypologiePrincipale,"Ouvert",TotalHeuresEns)</f>
        <v>117</v>
      </c>
      <c r="E34" s="236" t="s">
        <v>295</v>
      </c>
      <c r="F34" s="240"/>
      <c r="G34" s="240"/>
      <c r="H34" s="240"/>
    </row>
    <row r="35" spans="1:8" ht="47.25">
      <c r="A35" s="232" t="s">
        <v>413</v>
      </c>
      <c r="B35" s="232" t="s">
        <v>414</v>
      </c>
      <c r="C35" s="232" t="s">
        <v>415</v>
      </c>
      <c r="D35" s="244">
        <f>D34/D25*100</f>
        <v>15</v>
      </c>
      <c r="E35" s="236" t="s">
        <v>295</v>
      </c>
      <c r="F35" s="240"/>
      <c r="G35" s="240"/>
      <c r="H35" s="240"/>
    </row>
    <row r="36" spans="1:8" ht="126">
      <c r="A36" s="232" t="s">
        <v>416</v>
      </c>
      <c r="B36" s="232" t="s">
        <v>417</v>
      </c>
      <c r="C36" s="241" t="s">
        <v>418</v>
      </c>
      <c r="D36" s="237">
        <f>'5-Maquette'!U1</f>
        <v>910</v>
      </c>
      <c r="E36" s="236" t="s">
        <v>295</v>
      </c>
      <c r="F36" t="s">
        <v>419</v>
      </c>
    </row>
    <row r="37" spans="1:8" ht="126">
      <c r="A37" s="232" t="s">
        <v>420</v>
      </c>
      <c r="B37" s="232" t="s">
        <v>421</v>
      </c>
      <c r="C37" s="232" t="s">
        <v>422</v>
      </c>
      <c r="D37" s="237">
        <f>'5-Maquette'!U1</f>
        <v>910</v>
      </c>
      <c r="E37" s="236" t="s">
        <v>372</v>
      </c>
    </row>
    <row r="38" spans="1:8" ht="94.5">
      <c r="A38" s="232" t="s">
        <v>423</v>
      </c>
      <c r="B38" s="232" t="s">
        <v>424</v>
      </c>
      <c r="C38" s="241" t="s">
        <v>425</v>
      </c>
      <c r="D38" s="237">
        <f>'5-Maquette'!V1</f>
        <v>0</v>
      </c>
      <c r="E38" s="236" t="s">
        <v>372</v>
      </c>
    </row>
    <row r="39" spans="1:8" ht="94.5">
      <c r="A39" s="232" t="s">
        <v>426</v>
      </c>
      <c r="B39" s="232" t="s">
        <v>427</v>
      </c>
      <c r="C39" s="232" t="s">
        <v>428</v>
      </c>
      <c r="D39" s="237">
        <f>'5-Maquette'!AR1+'5-Maquette'!AQ1+'5-Maquette'!S1+'5-Maquette'!O1</f>
        <v>328</v>
      </c>
      <c r="E39" s="236" t="s">
        <v>295</v>
      </c>
      <c r="F39" t="s">
        <v>429</v>
      </c>
    </row>
    <row r="40" spans="1:8" ht="31.5">
      <c r="A40" s="232" t="s">
        <v>430</v>
      </c>
      <c r="B40" s="232" t="s">
        <v>431</v>
      </c>
      <c r="C40" s="232" t="s">
        <v>432</v>
      </c>
      <c r="D40" s="246">
        <f>'5-Maquette'!O1+'5-Maquette'!S1</f>
        <v>328</v>
      </c>
      <c r="E40" s="236" t="s">
        <v>295</v>
      </c>
      <c r="F40" t="s">
        <v>429</v>
      </c>
    </row>
    <row r="41" spans="1:8" ht="93" customHeight="1">
      <c r="A41" s="232" t="s">
        <v>433</v>
      </c>
      <c r="B41" s="232" t="s">
        <v>434</v>
      </c>
      <c r="C41" s="232" t="s">
        <v>435</v>
      </c>
      <c r="D41" s="237">
        <f>'5-Maquette'!N1</f>
        <v>265</v>
      </c>
      <c r="E41" s="236" t="s">
        <v>372</v>
      </c>
      <c r="F41" t="s">
        <v>429</v>
      </c>
    </row>
    <row r="42" spans="1:8" ht="59.25" customHeight="1">
      <c r="A42" s="236" t="s">
        <v>436</v>
      </c>
      <c r="B42" s="232" t="s">
        <v>437</v>
      </c>
      <c r="C42" s="232" t="s">
        <v>438</v>
      </c>
      <c r="D42" s="232" t="s">
        <v>372</v>
      </c>
      <c r="E42" s="236" t="s">
        <v>295</v>
      </c>
      <c r="F42" t="s">
        <v>429</v>
      </c>
      <c r="G42" t="s">
        <v>439</v>
      </c>
    </row>
    <row r="43" spans="1:8" ht="22.5" customHeight="1">
      <c r="A43" s="344" t="s">
        <v>440</v>
      </c>
      <c r="B43" s="344" t="s">
        <v>441</v>
      </c>
      <c r="C43" s="248" t="str">
        <f>'5-Maquette'!AD4</f>
        <v>Expression</v>
      </c>
      <c r="D43" s="249" t="str">
        <f>IF('5-Maquette'!AD1&gt;0,"Présent","Absent")</f>
        <v>Absent</v>
      </c>
      <c r="E43" s="236" t="s">
        <v>372</v>
      </c>
    </row>
    <row r="44" spans="1:8" ht="15.75">
      <c r="A44" s="344"/>
      <c r="B44" s="344"/>
      <c r="C44" s="248" t="str">
        <f>'5-Maquette'!AE4</f>
        <v>TEDS</v>
      </c>
      <c r="D44" s="247">
        <f>SUMIF(NombreTEDS,"x",TotalHeuresEns)</f>
        <v>0</v>
      </c>
      <c r="E44" s="236" t="s">
        <v>372</v>
      </c>
    </row>
    <row r="45" spans="1:8" ht="15.75">
      <c r="A45" s="344"/>
      <c r="B45" s="344"/>
      <c r="C45" s="248" t="str">
        <f>'5-Maquette'!AF4</f>
        <v>MTU</v>
      </c>
      <c r="D45" s="250">
        <f>SUMIF(NombreMTU,"x",TotalHeuresEns)</f>
        <v>0</v>
      </c>
      <c r="E45" s="236" t="s">
        <v>372</v>
      </c>
    </row>
    <row r="46" spans="1:8" ht="15.75">
      <c r="A46" s="344"/>
      <c r="B46" s="344"/>
      <c r="C46" s="248" t="str">
        <f>'5-Maquette'!AG4</f>
        <v>Professionnelle</v>
      </c>
      <c r="D46" s="247" t="str">
        <f>IF('5-Maquette'!AG1&gt;0,"Présent","Absent")</f>
        <v>Absent</v>
      </c>
      <c r="E46" s="236" t="s">
        <v>372</v>
      </c>
    </row>
    <row r="47" spans="1:8" ht="15.75">
      <c r="A47" s="344"/>
      <c r="B47" s="344"/>
      <c r="C47" s="248" t="str">
        <f>'5-Maquette'!AH4</f>
        <v>Internationale</v>
      </c>
      <c r="D47" s="247" t="str">
        <f>IF('5-Maquette'!AH1&gt;0,"Présent","Absent")</f>
        <v>Absent</v>
      </c>
      <c r="E47" s="236" t="s">
        <v>372</v>
      </c>
    </row>
    <row r="48" spans="1:8" ht="15.75">
      <c r="A48" s="344"/>
      <c r="B48" s="344"/>
      <c r="C48" s="248" t="str">
        <f>'5-Maquette'!AI4</f>
        <v>Numérique (PIX)</v>
      </c>
      <c r="D48" s="247" t="str">
        <f>IF('5-Maquette'!AI1&gt;0,"Présent","Absent")</f>
        <v>Absent</v>
      </c>
      <c r="E48" s="236" t="s">
        <v>372</v>
      </c>
    </row>
    <row r="49" spans="1:5" ht="15.75">
      <c r="A49" s="344"/>
      <c r="B49" s="344"/>
      <c r="C49" s="248" t="str">
        <f>'5-Maquette'!AJ4</f>
        <v>Compétences informationnelles</v>
      </c>
      <c r="D49" s="247" t="str">
        <f>IF('5-Maquette'!AJ1&gt;0,"Présent","Absent")</f>
        <v>Absent</v>
      </c>
      <c r="E49" s="236" t="s">
        <v>372</v>
      </c>
    </row>
    <row r="50" spans="1:5" ht="15.75">
      <c r="A50" s="344"/>
      <c r="B50" s="344"/>
      <c r="C50" s="248" t="str">
        <f>'5-Maquette'!AK4</f>
        <v>VSSH</v>
      </c>
      <c r="D50" s="247" t="str">
        <f>IF('5-Maquette'!AK1&gt;0,"Présent","Absent")</f>
        <v>Absent</v>
      </c>
      <c r="E50" s="236" t="s">
        <v>372</v>
      </c>
    </row>
    <row r="51" spans="1:5" ht="21.75" customHeight="1">
      <c r="A51" s="344" t="s">
        <v>442</v>
      </c>
      <c r="B51" s="344"/>
      <c r="C51" s="248" t="str">
        <f>'5-Maquette'!AL4</f>
        <v>Internationale</v>
      </c>
      <c r="D51" s="247" t="str">
        <f>IF('5-Maquette'!AL1&gt;0,"Présent","Absent")</f>
        <v>Présent</v>
      </c>
      <c r="E51" s="236" t="s">
        <v>295</v>
      </c>
    </row>
    <row r="52" spans="1:5" ht="15.75">
      <c r="A52" s="344"/>
      <c r="B52" s="344"/>
      <c r="C52" s="248" t="str">
        <f>'5-Maquette'!AM4</f>
        <v>Professionnelle</v>
      </c>
      <c r="D52" s="247" t="str">
        <f>IF('5-Maquette'!AM1&gt;0,"Présent","Absent")</f>
        <v>Présent</v>
      </c>
      <c r="E52" s="236" t="s">
        <v>295</v>
      </c>
    </row>
    <row r="53" spans="1:5" ht="15.75">
      <c r="A53" s="344"/>
      <c r="B53" s="344"/>
      <c r="C53" s="248" t="str">
        <f>'5-Maquette'!AN4</f>
        <v>Initiation recherche</v>
      </c>
      <c r="D53" s="247" t="str">
        <f>IF('5-Maquette'!AN1&gt;0,"Présent","Absent")</f>
        <v>Présent</v>
      </c>
      <c r="E53" s="236" t="s">
        <v>295</v>
      </c>
    </row>
    <row r="54" spans="1:5" ht="15.75">
      <c r="A54" s="344"/>
      <c r="B54" s="344"/>
      <c r="C54" s="248" t="str">
        <f>'5-Maquette'!AO4</f>
        <v>Projet collaboratif</v>
      </c>
      <c r="D54" s="247" t="str">
        <f>IF('5-Maquette'!AO1&gt;0,"Présent","Absent")</f>
        <v>Présent</v>
      </c>
      <c r="E54" s="236" t="s">
        <v>295</v>
      </c>
    </row>
    <row r="55" spans="1:5" ht="31.5">
      <c r="A55" s="232" t="s">
        <v>443</v>
      </c>
      <c r="B55" s="232" t="s">
        <v>444</v>
      </c>
      <c r="C55" s="232" t="s">
        <v>445</v>
      </c>
      <c r="D55" s="234" t="str">
        <f>IF(ISBLANK(B10),"Non","Oui")</f>
        <v>Oui</v>
      </c>
      <c r="E55" s="236" t="s">
        <v>295</v>
      </c>
    </row>
    <row r="56" spans="1:5" ht="47.25">
      <c r="A56" s="232" t="s">
        <v>446</v>
      </c>
      <c r="B56" s="232" t="s">
        <v>447</v>
      </c>
      <c r="C56" s="232" t="s">
        <v>448</v>
      </c>
      <c r="D56" s="234" t="str">
        <f>'5-Maquette'!AB2</f>
        <v>Contrôle Continu Intégral</v>
      </c>
      <c r="E56" s="236" t="s">
        <v>295</v>
      </c>
    </row>
    <row r="57" spans="1:5" ht="100.5" customHeight="1">
      <c r="A57" s="232" t="s">
        <v>449</v>
      </c>
      <c r="B57" s="232" t="s">
        <v>450</v>
      </c>
      <c r="C57" s="232" t="s">
        <v>451</v>
      </c>
      <c r="D57" s="237">
        <f>'5-Maquette'!Y1</f>
        <v>120</v>
      </c>
      <c r="E57" s="236" t="s">
        <v>295</v>
      </c>
    </row>
    <row r="58" spans="1:5" ht="31.5">
      <c r="A58" s="232" t="s">
        <v>452</v>
      </c>
      <c r="B58" s="232" t="s">
        <v>453</v>
      </c>
      <c r="C58" s="232" t="s">
        <v>454</v>
      </c>
      <c r="D58" s="232" t="s">
        <v>372</v>
      </c>
      <c r="E58" s="236" t="s">
        <v>295</v>
      </c>
    </row>
    <row r="59" spans="1:5" ht="45">
      <c r="A59" s="232" t="s">
        <v>455</v>
      </c>
      <c r="B59" s="232" t="s">
        <v>456</v>
      </c>
      <c r="C59" s="251" t="s">
        <v>457</v>
      </c>
      <c r="D59" s="232" t="s">
        <v>372</v>
      </c>
      <c r="E59" s="236" t="s">
        <v>295</v>
      </c>
    </row>
  </sheetData>
  <mergeCells count="12">
    <mergeCell ref="B10:D10"/>
    <mergeCell ref="A12:D12"/>
    <mergeCell ref="A18:D18"/>
    <mergeCell ref="D19:E19"/>
    <mergeCell ref="A43:A50"/>
    <mergeCell ref="B43:B54"/>
    <mergeCell ref="A51:A54"/>
    <mergeCell ref="A1:D1"/>
    <mergeCell ref="A2:D2"/>
    <mergeCell ref="B4:D4"/>
    <mergeCell ref="B6:D6"/>
    <mergeCell ref="B8:D8"/>
  </mergeCells>
  <conditionalFormatting sqref="D21:D23">
    <cfRule type="cellIs" dxfId="11" priority="2" operator="equal">
      <formula>"Oui"</formula>
    </cfRule>
  </conditionalFormatting>
  <conditionalFormatting sqref="D30">
    <cfRule type="cellIs" dxfId="10" priority="3" operator="greaterThanOrEqual">
      <formula>6</formula>
    </cfRule>
  </conditionalFormatting>
  <conditionalFormatting sqref="D31 D33">
    <cfRule type="cellIs" dxfId="9" priority="4" operator="greaterThanOrEqual">
      <formula>3</formula>
    </cfRule>
  </conditionalFormatting>
  <conditionalFormatting sqref="D33">
    <cfRule type="cellIs" dxfId="8" priority="5" operator="greaterThanOrEqual">
      <formula>6</formula>
    </cfRule>
  </conditionalFormatting>
  <conditionalFormatting sqref="D35">
    <cfRule type="cellIs" dxfId="7" priority="6" operator="greaterThanOrEqual">
      <formula>3</formula>
    </cfRule>
  </conditionalFormatting>
  <conditionalFormatting sqref="D40">
    <cfRule type="cellIs" dxfId="6" priority="7" operator="greaterThanOrEqual">
      <formula>150</formula>
    </cfRule>
  </conditionalFormatting>
  <conditionalFormatting sqref="D43:D54">
    <cfRule type="cellIs" dxfId="5" priority="8" operator="equal">
      <formula>"Présent"</formula>
    </cfRule>
  </conditionalFormatting>
  <conditionalFormatting sqref="D44">
    <cfRule type="cellIs" dxfId="4" priority="9" operator="greaterThanOrEqual">
      <formula>30</formula>
    </cfRule>
  </conditionalFormatting>
  <conditionalFormatting sqref="D55">
    <cfRule type="cellIs" dxfId="3" priority="10" operator="equal">
      <formula>"Oui"</formula>
    </cfRule>
  </conditionalFormatting>
  <conditionalFormatting sqref="D56">
    <cfRule type="cellIs" dxfId="2" priority="11" operator="equal">
      <formula>"Contrôle Continu Intégral"</formula>
    </cfRule>
  </conditionalFormatting>
  <conditionalFormatting sqref="D58:D59">
    <cfRule type="cellIs" dxfId="1" priority="12" operator="equal">
      <formula>"Contrôle Continu Intégral"</formula>
    </cfRule>
  </conditionalFormatting>
  <conditionalFormatting sqref="E21:E59">
    <cfRule type="cellIs" dxfId="0" priority="13" operator="equal">
      <formula>"Oui"</formula>
    </cfRule>
  </conditionalFormatting>
  <dataValidations count="1">
    <dataValidation type="list" allowBlank="1" showInputMessage="1" showErrorMessage="1" prompt="Sélectionner &quot;Oui&quot; pour indiquer que cet indicateur est réalisé." sqref="E21:E59" xr:uid="{00000000-0002-0000-0700-000000000000}">
      <formula1>"N/A,Oui,Non"</formula1>
      <formula2>0</formula2>
    </dataValidation>
  </dataValidations>
  <pageMargins left="0.7" right="0.7" top="0.75" bottom="0.75" header="0.511811023622047" footer="0.511811023622047"/>
  <pageSetup paperSize="9" orientation="portrait" horizontalDpi="300" verticalDpi="300"/>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71"/>
  <sheetViews>
    <sheetView zoomScale="80" zoomScaleNormal="80" workbookViewId="0">
      <selection activeCell="H2" sqref="H2"/>
    </sheetView>
  </sheetViews>
  <sheetFormatPr baseColWidth="10" defaultColWidth="8.85546875" defaultRowHeight="15"/>
  <cols>
    <col min="8" max="8" width="23.42578125" customWidth="1"/>
  </cols>
  <sheetData>
    <row r="1" spans="1:9">
      <c r="A1" t="e">
        <f>IF(#REF!="Ouvert",#REF!+#REF!+#REF!+#REF!+#REF!," ")</f>
        <v>#REF!</v>
      </c>
      <c r="B1" t="e">
        <f>IF(#REF!="Transversal",#REF!+#REF!+#REF!+#REF!+#REF!," ")</f>
        <v>#REF!</v>
      </c>
      <c r="C1" t="e">
        <f>IF(#REF!="Socle",#REF!+#REF!+#REF!+#REF!+#REF!," ")</f>
        <v>#REF!</v>
      </c>
      <c r="H1" t="s">
        <v>458</v>
      </c>
      <c r="I1" t="e">
        <f>SUM(A:A)</f>
        <v>#REF!</v>
      </c>
    </row>
    <row r="2" spans="1:9">
      <c r="A2" t="e">
        <f>IF(#REF!="Ouvert",#REF!+#REF!+#REF!+#REF!+#REF!," ")</f>
        <v>#REF!</v>
      </c>
      <c r="B2" t="e">
        <f>IF(#REF!="Transversal",#REF!+#REF!+#REF!+#REF!+#REF!," ")</f>
        <v>#REF!</v>
      </c>
      <c r="C2" t="e">
        <f>IF(#REF!="Socle",#REF!+#REF!+#REF!+#REF!+#REF!," ")</f>
        <v>#REF!</v>
      </c>
    </row>
    <row r="3" spans="1:9">
      <c r="A3" t="e">
        <f>IF(#REF!="Ouvert",#REF!+#REF!+#REF!+#REF!+#REF!," ")</f>
        <v>#REF!</v>
      </c>
      <c r="B3" t="e">
        <f>IF(#REF!="Transversal",#REF!+#REF!+#REF!+#REF!+#REF!," ")</f>
        <v>#REF!</v>
      </c>
      <c r="C3" t="e">
        <f>IF(#REF!="Socle",#REF!+#REF!+#REF!+#REF!+#REF!," ")</f>
        <v>#REF!</v>
      </c>
    </row>
    <row r="4" spans="1:9">
      <c r="A4" t="e">
        <f>IF(#REF!="Ouvert",#REF!+#REF!+#REF!+#REF!+#REF!," ")</f>
        <v>#REF!</v>
      </c>
      <c r="B4" t="e">
        <f>IF(#REF!="Transversal",#REF!+#REF!+#REF!+#REF!+#REF!," ")</f>
        <v>#REF!</v>
      </c>
      <c r="C4" t="e">
        <f>IF(#REF!="Socle",#REF!+#REF!+#REF!+#REF!+#REF!," ")</f>
        <v>#REF!</v>
      </c>
    </row>
    <row r="5" spans="1:9">
      <c r="A5" t="e">
        <f>IF(#REF!="Ouvert",#REF!+#REF!+#REF!+#REF!+#REF!," ")</f>
        <v>#REF!</v>
      </c>
      <c r="B5" t="e">
        <f>IF(#REF!="Transversal",#REF!+#REF!+#REF!+#REF!+#REF!," ")</f>
        <v>#REF!</v>
      </c>
      <c r="C5" t="e">
        <f>IF(#REF!="Socle",#REF!+#REF!+#REF!+#REF!+#REF!," ")</f>
        <v>#REF!</v>
      </c>
    </row>
    <row r="6" spans="1:9">
      <c r="A6" t="e">
        <f>IF(#REF!="Ouvert",#REF!+#REF!+#REF!+#REF!+#REF!," ")</f>
        <v>#REF!</v>
      </c>
      <c r="B6" t="e">
        <f>IF(#REF!="Transversal",#REF!+#REF!+#REF!+#REF!+#REF!," ")</f>
        <v>#REF!</v>
      </c>
      <c r="C6" t="e">
        <f>IF(#REF!="Socle",#REF!+#REF!+#REF!+#REF!+#REF!," ")</f>
        <v>#REF!</v>
      </c>
    </row>
    <row r="7" spans="1:9">
      <c r="A7" t="e">
        <f>IF(#REF!="Ouvert",#REF!+#REF!+#REF!+#REF!+#REF!," ")</f>
        <v>#REF!</v>
      </c>
      <c r="B7" t="e">
        <f>IF(#REF!="Transversal",#REF!+#REF!+#REF!+#REF!+#REF!," ")</f>
        <v>#REF!</v>
      </c>
      <c r="C7" t="e">
        <f>IF(#REF!="Socle",#REF!+#REF!+#REF!+#REF!+#REF!," ")</f>
        <v>#REF!</v>
      </c>
    </row>
    <row r="8" spans="1:9">
      <c r="A8" t="e">
        <f>IF(#REF!="Ouvert",#REF!+#REF!+#REF!+#REF!+#REF!," ")</f>
        <v>#REF!</v>
      </c>
      <c r="B8" t="e">
        <f>IF(#REF!="Transversal",#REF!+#REF!+#REF!+#REF!+#REF!," ")</f>
        <v>#REF!</v>
      </c>
      <c r="C8" t="e">
        <f>IF(#REF!="Socle",#REF!+#REF!+#REF!+#REF!+#REF!," ")</f>
        <v>#REF!</v>
      </c>
    </row>
    <row r="9" spans="1:9">
      <c r="A9" t="e">
        <f>IF(#REF!="Ouvert",#REF!+#REF!+#REF!+#REF!+#REF!," ")</f>
        <v>#REF!</v>
      </c>
      <c r="B9" t="e">
        <f>IF(#REF!="Transversal",#REF!+#REF!+#REF!+#REF!+#REF!," ")</f>
        <v>#REF!</v>
      </c>
      <c r="C9" t="e">
        <f>IF(#REF!="Socle",#REF!+#REF!+#REF!+#REF!+#REF!," ")</f>
        <v>#REF!</v>
      </c>
    </row>
    <row r="10" spans="1:9">
      <c r="A10" t="e">
        <f>IF(#REF!="Ouvert",#REF!+#REF!+#REF!+#REF!+#REF!," ")</f>
        <v>#REF!</v>
      </c>
      <c r="B10" t="e">
        <f>IF(#REF!="Transversal",#REF!+#REF!+#REF!+#REF!+#REF!," ")</f>
        <v>#REF!</v>
      </c>
      <c r="C10" t="e">
        <f>IF(#REF!="Socle",#REF!+#REF!+#REF!+#REF!+#REF!," ")</f>
        <v>#REF!</v>
      </c>
    </row>
    <row r="11" spans="1:9">
      <c r="A11" t="e">
        <f>IF(#REF!="Ouvert",#REF!+#REF!+#REF!+#REF!+#REF!," ")</f>
        <v>#REF!</v>
      </c>
      <c r="B11" t="e">
        <f>IF(#REF!="Transversal",#REF!+#REF!+#REF!+#REF!+#REF!," ")</f>
        <v>#REF!</v>
      </c>
      <c r="C11" t="e">
        <f>IF(#REF!="Socle",#REF!+#REF!+#REF!+#REF!+#REF!," ")</f>
        <v>#REF!</v>
      </c>
    </row>
    <row r="12" spans="1:9">
      <c r="A12" t="e">
        <f>IF(#REF!="Ouvert",#REF!+#REF!+#REF!+#REF!+#REF!," ")</f>
        <v>#REF!</v>
      </c>
      <c r="B12" t="e">
        <f>IF(#REF!="Transversal",#REF!+#REF!+#REF!+#REF!+#REF!," ")</f>
        <v>#REF!</v>
      </c>
      <c r="C12" t="e">
        <f>IF(#REF!="Socle",#REF!+#REF!+#REF!+#REF!+#REF!," ")</f>
        <v>#REF!</v>
      </c>
    </row>
    <row r="13" spans="1:9">
      <c r="A13" t="e">
        <f>IF(#REF!="Ouvert",#REF!+#REF!+#REF!+#REF!+#REF!," ")</f>
        <v>#REF!</v>
      </c>
      <c r="B13" t="e">
        <f>IF(#REF!="Transversal",#REF!+#REF!+#REF!+#REF!+#REF!," ")</f>
        <v>#REF!</v>
      </c>
      <c r="C13" t="e">
        <f>IF(#REF!="Socle",#REF!+#REF!+#REF!+#REF!+#REF!," ")</f>
        <v>#REF!</v>
      </c>
    </row>
    <row r="14" spans="1:9">
      <c r="A14" t="e">
        <f>IF(#REF!="Ouvert",#REF!+#REF!+#REF!+#REF!+#REF!," ")</f>
        <v>#REF!</v>
      </c>
      <c r="B14" t="e">
        <f>IF(#REF!="Transversal",#REF!+#REF!+#REF!+#REF!+#REF!," ")</f>
        <v>#REF!</v>
      </c>
      <c r="C14" t="e">
        <f>IF(#REF!="Socle",#REF!+#REF!+#REF!+#REF!+#REF!," ")</f>
        <v>#REF!</v>
      </c>
    </row>
    <row r="15" spans="1:9">
      <c r="A15" t="e">
        <f>IF(#REF!="Ouvert",#REF!+#REF!+#REF!+#REF!+#REF!," ")</f>
        <v>#REF!</v>
      </c>
      <c r="B15" t="e">
        <f>IF(#REF!="Transversal",#REF!+#REF!+#REF!+#REF!+#REF!," ")</f>
        <v>#REF!</v>
      </c>
      <c r="C15" t="e">
        <f>IF(#REF!="Socle",#REF!+#REF!+#REF!+#REF!+#REF!," ")</f>
        <v>#REF!</v>
      </c>
    </row>
    <row r="16" spans="1:9">
      <c r="A16" t="e">
        <f>IF(#REF!="Ouvert",#REF!+#REF!+#REF!+#REF!+#REF!," ")</f>
        <v>#REF!</v>
      </c>
      <c r="B16" t="e">
        <f>IF(#REF!="Transversal",#REF!+#REF!+#REF!+#REF!+#REF!," ")</f>
        <v>#REF!</v>
      </c>
      <c r="C16" t="e">
        <f>IF(#REF!="Socle",#REF!+#REF!+#REF!+#REF!+#REF!," ")</f>
        <v>#REF!</v>
      </c>
    </row>
    <row r="17" spans="1:3">
      <c r="A17" t="e">
        <f>IF(#REF!="Ouvert",#REF!+#REF!+#REF!+#REF!+#REF!," ")</f>
        <v>#REF!</v>
      </c>
      <c r="B17" t="e">
        <f>IF(#REF!="Transversal",#REF!+#REF!+#REF!+#REF!+#REF!," ")</f>
        <v>#REF!</v>
      </c>
      <c r="C17" t="e">
        <f>IF(#REF!="Socle",#REF!+#REF!+#REF!+#REF!+#REF!," ")</f>
        <v>#REF!</v>
      </c>
    </row>
    <row r="18" spans="1:3">
      <c r="A18" t="e">
        <f>IF(#REF!="Ouvert",#REF!+#REF!+#REF!+#REF!+#REF!," ")</f>
        <v>#REF!</v>
      </c>
      <c r="B18" t="e">
        <f>IF(#REF!="Transversal",#REF!+#REF!+#REF!+#REF!+#REF!," ")</f>
        <v>#REF!</v>
      </c>
      <c r="C18" t="e">
        <f>IF(#REF!="Socle",#REF!+#REF!+#REF!+#REF!+#REF!," ")</f>
        <v>#REF!</v>
      </c>
    </row>
    <row r="19" spans="1:3">
      <c r="A19" t="e">
        <f>IF(#REF!="Ouvert",#REF!+#REF!+#REF!+#REF!+#REF!," ")</f>
        <v>#REF!</v>
      </c>
      <c r="B19" t="e">
        <f>IF(#REF!="Transversal",#REF!+#REF!+#REF!+#REF!+#REF!," ")</f>
        <v>#REF!</v>
      </c>
      <c r="C19" t="e">
        <f>IF(#REF!="Socle",#REF!+#REF!+#REF!+#REF!+#REF!," ")</f>
        <v>#REF!</v>
      </c>
    </row>
    <row r="20" spans="1:3">
      <c r="A20" t="e">
        <f>IF(#REF!="Ouvert",#REF!+#REF!+#REF!+#REF!+#REF!," ")</f>
        <v>#REF!</v>
      </c>
      <c r="B20" t="e">
        <f>IF(#REF!="Transversal",#REF!+#REF!+#REF!+#REF!+#REF!," ")</f>
        <v>#REF!</v>
      </c>
      <c r="C20" t="e">
        <f>IF(#REF!="Socle",#REF!+#REF!+#REF!+#REF!+#REF!," ")</f>
        <v>#REF!</v>
      </c>
    </row>
    <row r="21" spans="1:3">
      <c r="A21" t="e">
        <f>IF(#REF!="Ouvert",#REF!+#REF!+#REF!+#REF!+#REF!," ")</f>
        <v>#REF!</v>
      </c>
      <c r="B21" t="e">
        <f>IF(#REF!="Transversal",#REF!+#REF!+#REF!+#REF!+#REF!," ")</f>
        <v>#REF!</v>
      </c>
      <c r="C21" t="e">
        <f>IF(#REF!="Socle",#REF!+#REF!+#REF!+#REF!+#REF!," ")</f>
        <v>#REF!</v>
      </c>
    </row>
    <row r="22" spans="1:3">
      <c r="A22" t="e">
        <f>IF(#REF!="Ouvert",#REF!+#REF!+#REF!+#REF!+#REF!,0)</f>
        <v>#REF!</v>
      </c>
      <c r="B22" t="e">
        <f>IF(#REF!="Transversal",#REF!+#REF!+#REF!+#REF!+#REF!," ")</f>
        <v>#REF!</v>
      </c>
      <c r="C22" t="e">
        <f>IF(#REF!="Socle",#REF!+#REF!+#REF!+#REF!+#REF!," ")</f>
        <v>#REF!</v>
      </c>
    </row>
    <row r="23" spans="1:3">
      <c r="A23" t="e">
        <f>IF(#REF!="Ouvert",#REF!+#REF!+#REF!+#REF!+#REF!,0)</f>
        <v>#REF!</v>
      </c>
      <c r="B23" t="e">
        <f>IF(#REF!="Transversal",#REF!+#REF!+#REF!+#REF!+#REF!," ")</f>
        <v>#REF!</v>
      </c>
      <c r="C23" t="e">
        <f>IF(#REF!="Socle",#REF!+#REF!+#REF!+#REF!+#REF!," ")</f>
        <v>#REF!</v>
      </c>
    </row>
    <row r="24" spans="1:3">
      <c r="A24" t="e">
        <f>IF(#REF!="Ouvert",#REF!+#REF!+#REF!+#REF!+#REF!,0)</f>
        <v>#REF!</v>
      </c>
      <c r="B24" t="e">
        <f>IF(#REF!="Transversal",#REF!+#REF!+#REF!+#REF!+#REF!," ")</f>
        <v>#REF!</v>
      </c>
      <c r="C24" t="e">
        <f>IF(#REF!="Socle",#REF!+#REF!+#REF!+#REF!+#REF!," ")</f>
        <v>#REF!</v>
      </c>
    </row>
    <row r="25" spans="1:3">
      <c r="A25" t="e">
        <f>IF(#REF!="Ouvert",#REF!+#REF!+#REF!+#REF!+#REF!,0)</f>
        <v>#REF!</v>
      </c>
      <c r="B25" t="e">
        <f>IF(#REF!="Transversal",#REF!+#REF!+#REF!+#REF!+#REF!," ")</f>
        <v>#REF!</v>
      </c>
      <c r="C25" t="e">
        <f>IF(#REF!="Socle",#REF!+#REF!+#REF!+#REF!+#REF!," ")</f>
        <v>#REF!</v>
      </c>
    </row>
    <row r="26" spans="1:3">
      <c r="A26" t="e">
        <f>IF(#REF!="Ouvert",#REF!+#REF!+#REF!+#REF!+#REF!,0)</f>
        <v>#REF!</v>
      </c>
      <c r="B26" t="e">
        <f>IF(#REF!="Transversal",#REF!+#REF!+#REF!+#REF!+#REF!," ")</f>
        <v>#REF!</v>
      </c>
      <c r="C26" t="e">
        <f>IF(#REF!="Socle",#REF!+#REF!+#REF!+#REF!+#REF!," ")</f>
        <v>#REF!</v>
      </c>
    </row>
    <row r="27" spans="1:3">
      <c r="A27" t="e">
        <f>IF(#REF!="Ouvert",#REF!+#REF!+#REF!+#REF!+#REF!,0)</f>
        <v>#REF!</v>
      </c>
      <c r="B27" t="e">
        <f>IF(#REF!="Transversal",#REF!+#REF!+#REF!+#REF!+#REF!," ")</f>
        <v>#REF!</v>
      </c>
      <c r="C27" t="e">
        <f>IF(#REF!="Socle",#REF!+#REF!+#REF!+#REF!+#REF!," ")</f>
        <v>#REF!</v>
      </c>
    </row>
    <row r="28" spans="1:3">
      <c r="A28" t="e">
        <f>IF(#REF!="Ouvert",#REF!+#REF!+#REF!+#REF!+#REF!,0)</f>
        <v>#REF!</v>
      </c>
      <c r="B28" t="e">
        <f>IF(#REF!="Transversal",#REF!+#REF!+#REF!+#REF!+#REF!," ")</f>
        <v>#REF!</v>
      </c>
      <c r="C28" t="e">
        <f>IF(#REF!="Socle",#REF!+#REF!+#REF!+#REF!+#REF!," ")</f>
        <v>#REF!</v>
      </c>
    </row>
    <row r="29" spans="1:3">
      <c r="A29" t="e">
        <f>IF(#REF!="Ouvert",#REF!+#REF!+#REF!+#REF!+#REF!,0)</f>
        <v>#REF!</v>
      </c>
      <c r="B29" t="e">
        <f>IF(#REF!="Transversal",#REF!+#REF!+#REF!+#REF!+#REF!," ")</f>
        <v>#REF!</v>
      </c>
      <c r="C29" t="e">
        <f>IF(#REF!="Socle",#REF!+#REF!+#REF!+#REF!+#REF!," ")</f>
        <v>#REF!</v>
      </c>
    </row>
    <row r="30" spans="1:3">
      <c r="A30" t="e">
        <f>IF(#REF!="Ouvert",#REF!+#REF!+#REF!+#REF!+#REF!,0)</f>
        <v>#REF!</v>
      </c>
      <c r="B30" t="e">
        <f>IF(#REF!="Transversal",#REF!+#REF!+#REF!+#REF!+#REF!," ")</f>
        <v>#REF!</v>
      </c>
      <c r="C30" t="e">
        <f>IF(#REF!="Socle",#REF!+#REF!+#REF!+#REF!+#REF!," ")</f>
        <v>#REF!</v>
      </c>
    </row>
    <row r="31" spans="1:3">
      <c r="A31" t="e">
        <f>IF(#REF!="Ouvert",#REF!+#REF!+#REF!+#REF!+#REF!,0)</f>
        <v>#REF!</v>
      </c>
      <c r="B31" t="e">
        <f>IF(#REF!="Transversal",#REF!+#REF!+#REF!+#REF!+#REF!," ")</f>
        <v>#REF!</v>
      </c>
      <c r="C31" t="e">
        <f>IF(#REF!="Socle",#REF!+#REF!+#REF!+#REF!+#REF!," ")</f>
        <v>#REF!</v>
      </c>
    </row>
    <row r="32" spans="1:3">
      <c r="A32" t="e">
        <f>IF(#REF!="Ouvert",#REF!+#REF!+#REF!+#REF!+#REF!,0)</f>
        <v>#REF!</v>
      </c>
      <c r="B32" t="e">
        <f>IF(#REF!="Transversal",#REF!+#REF!+#REF!+#REF!+#REF!," ")</f>
        <v>#REF!</v>
      </c>
      <c r="C32" t="e">
        <f>IF(#REF!="Socle",#REF!+#REF!+#REF!+#REF!+#REF!," ")</f>
        <v>#REF!</v>
      </c>
    </row>
    <row r="33" spans="1:3">
      <c r="A33" t="e">
        <f>IF(#REF!="Ouvert",#REF!+#REF!+#REF!+#REF!+#REF!,0)</f>
        <v>#REF!</v>
      </c>
      <c r="B33" t="e">
        <f>IF(#REF!="Transversal",#REF!+#REF!+#REF!+#REF!+#REF!," ")</f>
        <v>#REF!</v>
      </c>
      <c r="C33" t="e">
        <f>IF(#REF!="Socle",#REF!+#REF!+#REF!+#REF!+#REF!," ")</f>
        <v>#REF!</v>
      </c>
    </row>
    <row r="34" spans="1:3">
      <c r="A34" t="e">
        <f>IF(#REF!="Ouvert",#REF!+#REF!+#REF!+#REF!+#REF!,0)</f>
        <v>#REF!</v>
      </c>
      <c r="B34" t="e">
        <f>IF(#REF!="Transversal",#REF!+#REF!+#REF!+#REF!+#REF!," ")</f>
        <v>#REF!</v>
      </c>
      <c r="C34" t="e">
        <f>IF(#REF!="Socle",#REF!+#REF!+#REF!+#REF!+#REF!," ")</f>
        <v>#REF!</v>
      </c>
    </row>
    <row r="35" spans="1:3">
      <c r="A35" t="e">
        <f>IF(#REF!="Ouvert",#REF!+#REF!+#REF!+#REF!+#REF!,0)</f>
        <v>#REF!</v>
      </c>
      <c r="B35" t="e">
        <f>IF(#REF!="Transversal",#REF!+#REF!+#REF!+#REF!+#REF!," ")</f>
        <v>#REF!</v>
      </c>
      <c r="C35" t="e">
        <f>IF(#REF!="Socle",#REF!+#REF!+#REF!+#REF!+#REF!," ")</f>
        <v>#REF!</v>
      </c>
    </row>
    <row r="36" spans="1:3">
      <c r="A36" t="e">
        <f>IF(#REF!="Ouvert",#REF!+#REF!+#REF!+#REF!+#REF!,0)</f>
        <v>#REF!</v>
      </c>
      <c r="B36" t="e">
        <f>IF(#REF!="Transversal",#REF!+#REF!+#REF!+#REF!+#REF!," ")</f>
        <v>#REF!</v>
      </c>
      <c r="C36" t="e">
        <f>IF(#REF!="Socle",#REF!+#REF!+#REF!+#REF!+#REF!," ")</f>
        <v>#REF!</v>
      </c>
    </row>
    <row r="37" spans="1:3">
      <c r="A37" t="e">
        <f>IF(#REF!="Ouvert",#REF!+#REF!+#REF!+#REF!+#REF!,0)</f>
        <v>#REF!</v>
      </c>
      <c r="B37" t="e">
        <f>IF(#REF!="Transversal",#REF!+#REF!+#REF!+#REF!+#REF!," ")</f>
        <v>#REF!</v>
      </c>
      <c r="C37" t="e">
        <f>IF(#REF!="Socle",#REF!+#REF!+#REF!+#REF!+#REF!," ")</f>
        <v>#REF!</v>
      </c>
    </row>
    <row r="38" spans="1:3">
      <c r="A38" t="e">
        <f>IF(#REF!="Ouvert",#REF!+#REF!+#REF!+#REF!+#REF!,0)</f>
        <v>#REF!</v>
      </c>
      <c r="B38" t="e">
        <f>IF(#REF!="Transversal",#REF!+#REF!+#REF!+#REF!+#REF!," ")</f>
        <v>#REF!</v>
      </c>
      <c r="C38" t="e">
        <f>IF(#REF!="Socle",#REF!+#REF!+#REF!+#REF!+#REF!," ")</f>
        <v>#REF!</v>
      </c>
    </row>
    <row r="39" spans="1:3">
      <c r="A39" t="e">
        <f>IF(#REF!="Ouvert",#REF!+#REF!+#REF!+#REF!+#REF!,0)</f>
        <v>#REF!</v>
      </c>
      <c r="B39" t="e">
        <f>IF(#REF!="Transversal",#REF!+#REF!+#REF!+#REF!+#REF!," ")</f>
        <v>#REF!</v>
      </c>
      <c r="C39" t="e">
        <f>IF(#REF!="Socle",#REF!+#REF!+#REF!+#REF!+#REF!," ")</f>
        <v>#REF!</v>
      </c>
    </row>
    <row r="40" spans="1:3">
      <c r="A40" t="e">
        <f>IF(#REF!="Ouvert",#REF!+#REF!+#REF!+#REF!+#REF!,0)</f>
        <v>#REF!</v>
      </c>
      <c r="B40" t="e">
        <f>IF(#REF!="Transversal",#REF!+#REF!+#REF!+#REF!+#REF!," ")</f>
        <v>#REF!</v>
      </c>
      <c r="C40" t="e">
        <f>IF(#REF!="Socle",#REF!+#REF!+#REF!+#REF!+#REF!," ")</f>
        <v>#REF!</v>
      </c>
    </row>
    <row r="41" spans="1:3">
      <c r="A41" t="e">
        <f>IF(#REF!="Ouvert",#REF!+#REF!+#REF!+#REF!+#REF!,0)</f>
        <v>#REF!</v>
      </c>
      <c r="B41" t="e">
        <f>IF(#REF!="Transversal",#REF!+#REF!+#REF!+#REF!+#REF!," ")</f>
        <v>#REF!</v>
      </c>
      <c r="C41" t="e">
        <f>IF(#REF!="Socle",#REF!+#REF!+#REF!+#REF!+#REF!," ")</f>
        <v>#REF!</v>
      </c>
    </row>
    <row r="42" spans="1:3">
      <c r="A42" t="e">
        <f>IF(#REF!="Ouvert",#REF!+#REF!+#REF!+#REF!+#REF!,0)</f>
        <v>#REF!</v>
      </c>
      <c r="B42" t="e">
        <f>IF(#REF!="Transversal",#REF!+#REF!+#REF!+#REF!+#REF!," ")</f>
        <v>#REF!</v>
      </c>
      <c r="C42" t="e">
        <f>IF(#REF!="Socle",#REF!+#REF!+#REF!+#REF!+#REF!," ")</f>
        <v>#REF!</v>
      </c>
    </row>
    <row r="43" spans="1:3">
      <c r="A43" t="e">
        <f>IF(#REF!="Ouvert",#REF!+#REF!+#REF!+#REF!+#REF!,0)</f>
        <v>#REF!</v>
      </c>
      <c r="B43" t="e">
        <f>IF(#REF!="Transversal",#REF!+#REF!+#REF!+#REF!+#REF!," ")</f>
        <v>#REF!</v>
      </c>
      <c r="C43" t="e">
        <f>IF(#REF!="Socle",#REF!+#REF!+#REF!+#REF!+#REF!," ")</f>
        <v>#REF!</v>
      </c>
    </row>
    <row r="44" spans="1:3">
      <c r="A44" t="e">
        <f>IF(#REF!="Ouvert",#REF!+#REF!+#REF!+#REF!+#REF!,0)</f>
        <v>#REF!</v>
      </c>
      <c r="B44" t="e">
        <f>IF(#REF!="Transversal",#REF!+#REF!+#REF!+#REF!+#REF!," ")</f>
        <v>#REF!</v>
      </c>
      <c r="C44" t="e">
        <f>IF(#REF!="Socle",#REF!+#REF!+#REF!+#REF!+#REF!," ")</f>
        <v>#REF!</v>
      </c>
    </row>
    <row r="45" spans="1:3">
      <c r="A45" t="e">
        <f>IF(#REF!="Ouvert",#REF!+#REF!+#REF!+#REF!+#REF!,0)</f>
        <v>#REF!</v>
      </c>
      <c r="B45" t="e">
        <f>IF(#REF!="Transversal",#REF!+#REF!+#REF!+#REF!+#REF!," ")</f>
        <v>#REF!</v>
      </c>
      <c r="C45" t="e">
        <f>IF(#REF!="Socle",#REF!+#REF!+#REF!+#REF!+#REF!," ")</f>
        <v>#REF!</v>
      </c>
    </row>
    <row r="46" spans="1:3">
      <c r="A46" t="e">
        <f>IF(#REF!="Ouvert",#REF!+#REF!+#REF!+#REF!+#REF!,0)</f>
        <v>#REF!</v>
      </c>
      <c r="B46" t="e">
        <f>IF(#REF!="Transversal",#REF!+#REF!+#REF!+#REF!+#REF!," ")</f>
        <v>#REF!</v>
      </c>
      <c r="C46" t="e">
        <f>IF(#REF!="Socle",#REF!+#REF!+#REF!+#REF!+#REF!," ")</f>
        <v>#REF!</v>
      </c>
    </row>
    <row r="47" spans="1:3">
      <c r="A47" t="e">
        <f>IF(#REF!="Ouvert",#REF!+#REF!+#REF!+#REF!+#REF!,0)</f>
        <v>#REF!</v>
      </c>
      <c r="B47" t="e">
        <f>IF(#REF!="Transversal",#REF!+#REF!+#REF!+#REF!+#REF!," ")</f>
        <v>#REF!</v>
      </c>
      <c r="C47" t="e">
        <f>IF(#REF!="Socle",#REF!+#REF!+#REF!+#REF!+#REF!," ")</f>
        <v>#REF!</v>
      </c>
    </row>
    <row r="48" spans="1:3">
      <c r="A48" t="e">
        <f>IF(#REF!="Ouvert",#REF!+#REF!+#REF!+#REF!+#REF!,0)</f>
        <v>#REF!</v>
      </c>
      <c r="B48" t="e">
        <f>IF(#REF!="Transversal",#REF!+#REF!+#REF!+#REF!+#REF!," ")</f>
        <v>#REF!</v>
      </c>
      <c r="C48" t="e">
        <f>IF(#REF!="Socle",#REF!+#REF!+#REF!+#REF!+#REF!," ")</f>
        <v>#REF!</v>
      </c>
    </row>
    <row r="49" spans="1:3">
      <c r="A49" t="e">
        <f>IF(#REF!="Ouvert",#REF!+#REF!+#REF!+#REF!+#REF!,0)</f>
        <v>#REF!</v>
      </c>
      <c r="B49" t="e">
        <f>IF(#REF!="Transversal",#REF!+#REF!+#REF!+#REF!+#REF!," ")</f>
        <v>#REF!</v>
      </c>
      <c r="C49" t="e">
        <f>IF(#REF!="Socle",#REF!+#REF!+#REF!+#REF!+#REF!," ")</f>
        <v>#REF!</v>
      </c>
    </row>
    <row r="50" spans="1:3">
      <c r="A50" t="e">
        <f>IF(#REF!="Ouvert",#REF!+#REF!+#REF!+#REF!+#REF!,0)</f>
        <v>#REF!</v>
      </c>
      <c r="B50" t="e">
        <f>IF(#REF!="Transversal",#REF!+#REF!+#REF!+#REF!+#REF!," ")</f>
        <v>#REF!</v>
      </c>
      <c r="C50" t="e">
        <f>IF(#REF!="Socle",#REF!+#REF!+#REF!+#REF!+#REF!," ")</f>
        <v>#REF!</v>
      </c>
    </row>
    <row r="51" spans="1:3">
      <c r="A51" t="e">
        <f>IF(#REF!="Ouvert",#REF!+#REF!+#REF!+#REF!+#REF!,0)</f>
        <v>#REF!</v>
      </c>
      <c r="B51" t="e">
        <f>IF(#REF!="Transversal",#REF!+#REF!+#REF!+#REF!+#REF!," ")</f>
        <v>#REF!</v>
      </c>
      <c r="C51" t="e">
        <f>IF(#REF!="Socle",#REF!+#REF!+#REF!+#REF!+#REF!," ")</f>
        <v>#REF!</v>
      </c>
    </row>
    <row r="52" spans="1:3">
      <c r="A52" t="e">
        <f>IF(#REF!="Ouvert",#REF!+#REF!+#REF!+#REF!+#REF!,0)</f>
        <v>#REF!</v>
      </c>
      <c r="B52" t="e">
        <f>IF(#REF!="Transversal",#REF!+#REF!+#REF!+#REF!+#REF!," ")</f>
        <v>#REF!</v>
      </c>
      <c r="C52" t="e">
        <f>IF(#REF!="Socle",#REF!+#REF!+#REF!+#REF!+#REF!," ")</f>
        <v>#REF!</v>
      </c>
    </row>
    <row r="53" spans="1:3">
      <c r="A53" t="e">
        <f>IF(#REF!="Ouvert",#REF!+#REF!+#REF!+#REF!+#REF!,0)</f>
        <v>#REF!</v>
      </c>
      <c r="B53" t="e">
        <f>IF(#REF!="Transversal",#REF!+#REF!+#REF!+#REF!+#REF!," ")</f>
        <v>#REF!</v>
      </c>
      <c r="C53" t="e">
        <f>IF(#REF!="Socle",#REF!+#REF!+#REF!+#REF!+#REF!," ")</f>
        <v>#REF!</v>
      </c>
    </row>
    <row r="54" spans="1:3">
      <c r="A54" t="e">
        <f>IF(#REF!="Ouvert",#REF!+#REF!+#REF!+#REF!+#REF!,0)</f>
        <v>#REF!</v>
      </c>
      <c r="B54" t="e">
        <f>IF(#REF!="Transversal",#REF!+#REF!+#REF!+#REF!+#REF!," ")</f>
        <v>#REF!</v>
      </c>
      <c r="C54" t="e">
        <f>IF(#REF!="Socle",#REF!+#REF!+#REF!+#REF!+#REF!," ")</f>
        <v>#REF!</v>
      </c>
    </row>
    <row r="55" spans="1:3">
      <c r="A55" t="e">
        <f>IF(#REF!="Ouvert",#REF!+#REF!+#REF!+#REF!+#REF!,0)</f>
        <v>#REF!</v>
      </c>
      <c r="B55" t="e">
        <f>IF(#REF!="Transversal",#REF!+#REF!+#REF!+#REF!+#REF!," ")</f>
        <v>#REF!</v>
      </c>
      <c r="C55" t="e">
        <f>IF(#REF!="Socle",#REF!+#REF!+#REF!+#REF!+#REF!," ")</f>
        <v>#REF!</v>
      </c>
    </row>
    <row r="56" spans="1:3">
      <c r="A56" t="e">
        <f>IF(#REF!="Ouvert",#REF!+#REF!+#REF!+#REF!+#REF!,0)</f>
        <v>#REF!</v>
      </c>
      <c r="B56" t="e">
        <f>IF(#REF!="Transversal",#REF!+#REF!+#REF!+#REF!+#REF!," ")</f>
        <v>#REF!</v>
      </c>
      <c r="C56" t="e">
        <f>IF(#REF!="Socle",#REF!+#REF!+#REF!+#REF!+#REF!," ")</f>
        <v>#REF!</v>
      </c>
    </row>
    <row r="57" spans="1:3">
      <c r="A57" t="e">
        <f>IF(#REF!="Ouvert",#REF!+#REF!+#REF!+#REF!+#REF!,0)</f>
        <v>#REF!</v>
      </c>
      <c r="B57" t="e">
        <f>IF(#REF!="Transversal",#REF!+#REF!+#REF!+#REF!+#REF!," ")</f>
        <v>#REF!</v>
      </c>
      <c r="C57" t="e">
        <f>IF(#REF!="Socle",#REF!+#REF!+#REF!+#REF!+#REF!," ")</f>
        <v>#REF!</v>
      </c>
    </row>
    <row r="58" spans="1:3">
      <c r="A58" t="e">
        <f>IF(#REF!="Ouvert",#REF!+#REF!+#REF!+#REF!+#REF!,0)</f>
        <v>#REF!</v>
      </c>
      <c r="B58" t="e">
        <f>IF(#REF!="Transversal",#REF!+#REF!+#REF!+#REF!+#REF!," ")</f>
        <v>#REF!</v>
      </c>
      <c r="C58" t="e">
        <f>IF(#REF!="Socle",#REF!+#REF!+#REF!+#REF!+#REF!," ")</f>
        <v>#REF!</v>
      </c>
    </row>
    <row r="59" spans="1:3">
      <c r="A59" t="e">
        <f>IF(#REF!="Ouvert",#REF!+#REF!+#REF!+#REF!+#REF!,0)</f>
        <v>#REF!</v>
      </c>
      <c r="B59" t="e">
        <f>IF(#REF!="Transversal",#REF!+#REF!+#REF!+#REF!+#REF!," ")</f>
        <v>#REF!</v>
      </c>
      <c r="C59" t="e">
        <f>IF(#REF!="Socle",#REF!+#REF!+#REF!+#REF!+#REF!," ")</f>
        <v>#REF!</v>
      </c>
    </row>
    <row r="60" spans="1:3">
      <c r="A60" t="e">
        <f>IF(#REF!="Ouvert",#REF!+#REF!+#REF!+#REF!+#REF!,0)</f>
        <v>#REF!</v>
      </c>
      <c r="B60" t="e">
        <f>IF(#REF!="Transversal",#REF!+#REF!+#REF!+#REF!+#REF!," ")</f>
        <v>#REF!</v>
      </c>
      <c r="C60" t="e">
        <f>IF(#REF!="Socle",#REF!+#REF!+#REF!+#REF!+#REF!," ")</f>
        <v>#REF!</v>
      </c>
    </row>
    <row r="61" spans="1:3">
      <c r="A61" t="e">
        <f>IF(#REF!="Ouvert",#REF!+#REF!+#REF!+#REF!+#REF!,0)</f>
        <v>#REF!</v>
      </c>
      <c r="B61" t="e">
        <f>IF(#REF!="Transversal",#REF!+#REF!+#REF!+#REF!+#REF!," ")</f>
        <v>#REF!</v>
      </c>
      <c r="C61" t="e">
        <f>IF(#REF!="Socle",#REF!+#REF!+#REF!+#REF!+#REF!," ")</f>
        <v>#REF!</v>
      </c>
    </row>
    <row r="62" spans="1:3">
      <c r="A62" t="e">
        <f>IF(#REF!="Ouvert",#REF!+#REF!+#REF!+#REF!+#REF!,0)</f>
        <v>#REF!</v>
      </c>
      <c r="B62" t="e">
        <f>IF(#REF!="Transversal",#REF!+#REF!+#REF!+#REF!+#REF!," ")</f>
        <v>#REF!</v>
      </c>
      <c r="C62" t="e">
        <f>IF(#REF!="Socle",#REF!+#REF!+#REF!+#REF!+#REF!," ")</f>
        <v>#REF!</v>
      </c>
    </row>
    <row r="63" spans="1:3">
      <c r="A63" t="e">
        <f>IF(#REF!="Ouvert",#REF!+#REF!+#REF!+#REF!+#REF!,0)</f>
        <v>#REF!</v>
      </c>
      <c r="B63" t="e">
        <f>IF(#REF!="Transversal",#REF!+#REF!+#REF!+#REF!+#REF!," ")</f>
        <v>#REF!</v>
      </c>
      <c r="C63" t="e">
        <f>IF(#REF!="Socle",#REF!+#REF!+#REF!+#REF!+#REF!," ")</f>
        <v>#REF!</v>
      </c>
    </row>
    <row r="64" spans="1:3">
      <c r="A64" t="e">
        <f>IF(#REF!="Ouvert",#REF!+#REF!+#REF!+#REF!+#REF!,0)</f>
        <v>#REF!</v>
      </c>
      <c r="B64" t="e">
        <f>IF(#REF!="Transversal",#REF!+#REF!+#REF!+#REF!+#REF!," ")</f>
        <v>#REF!</v>
      </c>
      <c r="C64" t="e">
        <f>IF(#REF!="Socle",#REF!+#REF!+#REF!+#REF!+#REF!," ")</f>
        <v>#REF!</v>
      </c>
    </row>
    <row r="65" spans="1:3">
      <c r="A65" t="e">
        <f>IF(#REF!="Ouvert",#REF!+#REF!+#REF!+#REF!+#REF!,0)</f>
        <v>#REF!</v>
      </c>
      <c r="B65" t="e">
        <f>IF(#REF!="Transversal",#REF!+#REF!+#REF!+#REF!+#REF!," ")</f>
        <v>#REF!</v>
      </c>
      <c r="C65" t="e">
        <f>IF(#REF!="Socle",#REF!+#REF!+#REF!+#REF!+#REF!," ")</f>
        <v>#REF!</v>
      </c>
    </row>
    <row r="66" spans="1:3">
      <c r="A66" t="e">
        <f>IF(#REF!="Ouvert",#REF!+#REF!+#REF!+#REF!+#REF!,0)</f>
        <v>#REF!</v>
      </c>
      <c r="B66" t="e">
        <f>IF(#REF!="Transversal",#REF!+#REF!+#REF!+#REF!+#REF!," ")</f>
        <v>#REF!</v>
      </c>
      <c r="C66" t="e">
        <f>IF(#REF!="Socle",#REF!+#REF!+#REF!+#REF!+#REF!," ")</f>
        <v>#REF!</v>
      </c>
    </row>
    <row r="67" spans="1:3">
      <c r="A67" t="e">
        <f>IF(#REF!="Ouvert",#REF!+#REF!+#REF!+#REF!+#REF!,0)</f>
        <v>#REF!</v>
      </c>
      <c r="B67" t="e">
        <f>IF(#REF!="Transversal",#REF!+#REF!+#REF!+#REF!+#REF!," ")</f>
        <v>#REF!</v>
      </c>
      <c r="C67" t="e">
        <f>IF(#REF!="Socle",#REF!+#REF!+#REF!+#REF!+#REF!," ")</f>
        <v>#REF!</v>
      </c>
    </row>
    <row r="68" spans="1:3">
      <c r="A68" t="e">
        <f>IF(#REF!="Ouvert",#REF!+#REF!+#REF!+#REF!+#REF!,0)</f>
        <v>#REF!</v>
      </c>
      <c r="B68" t="e">
        <f>IF(#REF!="Transversal",#REF!+#REF!+#REF!+#REF!+#REF!," ")</f>
        <v>#REF!</v>
      </c>
      <c r="C68" t="e">
        <f>IF(#REF!="Socle",#REF!+#REF!+#REF!+#REF!+#REF!," ")</f>
        <v>#REF!</v>
      </c>
    </row>
    <row r="69" spans="1:3">
      <c r="A69" t="e">
        <f>IF(#REF!="Ouvert",#REF!+#REF!+#REF!+#REF!+#REF!,0)</f>
        <v>#REF!</v>
      </c>
      <c r="B69" t="e">
        <f>IF(#REF!="Transversal",#REF!+#REF!+#REF!+#REF!+#REF!," ")</f>
        <v>#REF!</v>
      </c>
      <c r="C69" t="e">
        <f>IF(#REF!="Socle",#REF!+#REF!+#REF!+#REF!+#REF!," ")</f>
        <v>#REF!</v>
      </c>
    </row>
    <row r="70" spans="1:3">
      <c r="A70" t="e">
        <f>IF(#REF!="Ouvert",#REF!+#REF!+#REF!+#REF!+#REF!,0)</f>
        <v>#REF!</v>
      </c>
      <c r="B70" t="e">
        <f>IF(#REF!="Transversal",#REF!+#REF!+#REF!+#REF!+#REF!," ")</f>
        <v>#REF!</v>
      </c>
      <c r="C70" t="e">
        <f>IF(#REF!="Socle",#REF!+#REF!+#REF!+#REF!+#REF!," ")</f>
        <v>#REF!</v>
      </c>
    </row>
    <row r="71" spans="1:3">
      <c r="A71" t="e">
        <f>IF(#REF!="Ouvert",#REF!+#REF!+#REF!+#REF!+#REF!,0)</f>
        <v>#REF!</v>
      </c>
      <c r="B71" t="e">
        <f>IF(#REF!="Transversal",#REF!+#REF!+#REF!+#REF!+#REF!," ")</f>
        <v>#REF!</v>
      </c>
      <c r="C71" t="e">
        <f>IF(#REF!="Socle",#REF!+#REF!+#REF!+#REF!+#REF!," ")</f>
        <v>#REF!</v>
      </c>
    </row>
  </sheetData>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4" ma:contentTypeDescription="Crée un document." ma:contentTypeScope="" ma:versionID="fd9f72e9ce42addb3778cd6ad5b4f7c5">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0d2fc808afae50e5dc1cb2e3dd6cda9a"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841c801-8075-4cde-9809-31635af1386b">
      <Terms xmlns="http://schemas.microsoft.com/office/infopath/2007/PartnerControls"/>
    </lcf76f155ced4ddcb4097134ff3c332f>
    <TaxCatchAll xmlns="f555df16-af9d-400a-918c-f44b3409572a" xsi:nil="true"/>
  </documentManagement>
</p:properties>
</file>

<file path=customXml/itemProps1.xml><?xml version="1.0" encoding="utf-8"?>
<ds:datastoreItem xmlns:ds="http://schemas.openxmlformats.org/officeDocument/2006/customXml" ds:itemID="{E434FF16-5EE3-498B-8F7B-C1813B1DE4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F01711-E36A-4D32-83BE-1654C761A73E}">
  <ds:schemaRefs>
    <ds:schemaRef ds:uri="http://schemas.microsoft.com/sharepoint/v3/contenttype/forms"/>
  </ds:schemaRefs>
</ds:datastoreItem>
</file>

<file path=customXml/itemProps3.xml><?xml version="1.0" encoding="utf-8"?>
<ds:datastoreItem xmlns:ds="http://schemas.openxmlformats.org/officeDocument/2006/customXml" ds:itemID="{D23C3A4D-1BB1-49B7-BB0A-423B027A1C26}">
  <ds:schemaRefs>
    <ds:schemaRef ds:uri="http://schemas.microsoft.com/office/2006/metadata/properties"/>
    <ds:schemaRef ds:uri="http://schemas.microsoft.com/office/infopath/2007/PartnerControls"/>
    <ds:schemaRef ds:uri="7841c801-8075-4cde-9809-31635af1386b"/>
    <ds:schemaRef ds:uri="f555df16-af9d-400a-918c-f44b3409572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30</vt:i4>
      </vt:variant>
    </vt:vector>
  </HeadingPairs>
  <TitlesOfParts>
    <vt:vector size="39" baseType="lpstr">
      <vt:lpstr>1-FAQ &amp; Lexique</vt:lpstr>
      <vt:lpstr>2-Référentiel UHA</vt:lpstr>
      <vt:lpstr>3-Correspondance BC RNCP-BC UHA</vt:lpstr>
      <vt:lpstr>4-Corres. Compétences-Ressource</vt:lpstr>
      <vt:lpstr>5-Maquette</vt:lpstr>
      <vt:lpstr>6-Réorientation</vt:lpstr>
      <vt:lpstr>7-Commentaires</vt:lpstr>
      <vt:lpstr>8-Indicateurs</vt:lpstr>
      <vt:lpstr>Feuil1</vt:lpstr>
      <vt:lpstr>BCC</vt:lpstr>
      <vt:lpstr>CommunMention</vt:lpstr>
      <vt:lpstr>ECTS</vt:lpstr>
      <vt:lpstr>NombreCollab</vt:lpstr>
      <vt:lpstr>NombreExpression</vt:lpstr>
      <vt:lpstr>NombreInformationnelle</vt:lpstr>
      <vt:lpstr>NombreInternationale</vt:lpstr>
      <vt:lpstr>NombreInternationaleM</vt:lpstr>
      <vt:lpstr>NombreMTU</vt:lpstr>
      <vt:lpstr>NombreNumerique</vt:lpstr>
      <vt:lpstr>NombreProfessionnelle</vt:lpstr>
      <vt:lpstr>NombreProfessionnelleM</vt:lpstr>
      <vt:lpstr>NombreRechercheM</vt:lpstr>
      <vt:lpstr>NombreTEDS</vt:lpstr>
      <vt:lpstr>NombreVSS</vt:lpstr>
      <vt:lpstr>Ressources</vt:lpstr>
      <vt:lpstr>TotalCI</vt:lpstr>
      <vt:lpstr>TotalCM</vt:lpstr>
      <vt:lpstr>TotalDistanciel</vt:lpstr>
      <vt:lpstr>TotalHeuresEns</vt:lpstr>
      <vt:lpstr>TotalHybride</vt:lpstr>
      <vt:lpstr>TotalProjetAutonomie</vt:lpstr>
      <vt:lpstr>TotalProjetEncadrement</vt:lpstr>
      <vt:lpstr>TotalStage</vt:lpstr>
      <vt:lpstr>TotalTD</vt:lpstr>
      <vt:lpstr>TotalTP</vt:lpstr>
      <vt:lpstr>TotalTutorat</vt:lpstr>
      <vt:lpstr>TypologiePrincipale</vt:lpstr>
      <vt:lpstr>VolumeHoraire</vt:lpstr>
      <vt:lpstr>'3-Correspondance BC RNCP-BC UHA'!Zone_d_impression</vt:lpstr>
    </vt:vector>
  </TitlesOfParts>
  <Manager/>
  <Company>Université de Lorraine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cp:keywords/>
  <dc:description/>
  <cp:lastModifiedBy>Sylvie Munch</cp:lastModifiedBy>
  <cp:revision>12</cp:revision>
  <dcterms:created xsi:type="dcterms:W3CDTF">2019-12-17T08:59:19Z</dcterms:created>
  <dcterms:modified xsi:type="dcterms:W3CDTF">2026-08-31T08:46:38Z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0x010100520B0EA35FAF52428CE6EDD8F24041DC</vt:lpwstr>
  </property>
  <property fmtid="{D5CDD505-2E9C-101B-9397-08002B2CF9AE}" pid="4" name="MediaServiceImageTags">
    <vt:lpwstr/>
  </property>
  <property fmtid="{D5CDD505-2E9C-101B-9397-08002B2CF9AE}" pid="5" name="TemplateUrl">
    <vt:lpwstr/>
  </property>
  <property fmtid="{D5CDD505-2E9C-101B-9397-08002B2CF9AE}" pid="6" name="TriggerFlowInfo">
    <vt:lpwstr/>
  </property>
  <property fmtid="{D5CDD505-2E9C-101B-9397-08002B2CF9AE}" pid="7" name="_ExtendedDescription">
    <vt:lpwstr/>
  </property>
  <property fmtid="{D5CDD505-2E9C-101B-9397-08002B2CF9AE}" pid="8" name="_SharedFileIndex">
    <vt:lpwstr/>
  </property>
  <property fmtid="{D5CDD505-2E9C-101B-9397-08002B2CF9AE}" pid="9" name="_SourceUrl">
    <vt:lpwstr/>
  </property>
  <property fmtid="{D5CDD505-2E9C-101B-9397-08002B2CF9AE}" pid="10" name="xd_ProgID">
    <vt:lpwstr/>
  </property>
  <property fmtid="{D5CDD505-2E9C-101B-9397-08002B2CF9AE}" pid="11" name="xd_Signature">
    <vt:bool>false</vt:bool>
  </property>
</Properties>
</file>